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meie\sim\users\46908020216\Documents\KTM KOV avalik konkurss\TAI leping\TAI EUPC eelarve\"/>
    </mc:Choice>
  </mc:AlternateContent>
  <xr:revisionPtr revIDLastSave="0" documentId="13_ncr:1_{575BF4CE-1093-4DDB-821C-0C7A86C01364}" xr6:coauthVersionLast="47" xr6:coauthVersionMax="47" xr10:uidLastSave="{00000000-0000-0000-0000-000000000000}"/>
  <bookViews>
    <workbookView xWindow="-108" yWindow="-108" windowWidth="23256" windowHeight="12576" xr2:uid="{00000000-000D-0000-FFFF-FFFF00000000}"/>
  </bookViews>
  <sheets>
    <sheet name="Lisa 8" sheetId="5" r:id="rId1"/>
    <sheet name="Lisa 10" sheetId="2" r:id="rId2"/>
    <sheet name="Lisa 12" sheetId="1"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4" i="1" l="1"/>
  <c r="O19" i="1"/>
  <c r="O20" i="1"/>
  <c r="O21" i="1"/>
  <c r="O16" i="1"/>
  <c r="O17" i="1"/>
  <c r="O11" i="1"/>
  <c r="O12" i="1"/>
  <c r="O13" i="1"/>
  <c r="O14" i="1"/>
  <c r="I34" i="1"/>
  <c r="J34" i="1"/>
  <c r="K34" i="1"/>
  <c r="L34" i="1"/>
  <c r="M34" i="1"/>
  <c r="N34" i="1"/>
  <c r="H34" i="1"/>
  <c r="H10" i="2"/>
  <c r="I10" i="2"/>
  <c r="J10" i="2"/>
  <c r="K10" i="2"/>
  <c r="G10" i="2"/>
  <c r="L35" i="2"/>
  <c r="H35" i="2"/>
  <c r="I35" i="2"/>
  <c r="J35" i="2"/>
  <c r="K35" i="2"/>
  <c r="G35" i="2"/>
  <c r="G34" i="2"/>
  <c r="L34" i="2" s="1"/>
  <c r="L33" i="2"/>
  <c r="H34" i="2"/>
  <c r="I34" i="2"/>
  <c r="J34" i="2"/>
  <c r="K34" i="2"/>
  <c r="L24" i="2"/>
  <c r="L22" i="2"/>
  <c r="L15" i="2"/>
  <c r="L16" i="2"/>
  <c r="L17" i="2"/>
  <c r="L18" i="2"/>
  <c r="L19" i="2"/>
  <c r="L20" i="2"/>
  <c r="L21" i="2"/>
  <c r="L23" i="2"/>
  <c r="L11" i="2"/>
  <c r="L12" i="2"/>
  <c r="L13" i="2"/>
  <c r="L14" i="2"/>
  <c r="H11" i="2"/>
  <c r="I11" i="2"/>
  <c r="J11" i="2"/>
  <c r="K11" i="2"/>
  <c r="J13" i="2"/>
  <c r="I13" i="2"/>
  <c r="G13" i="2"/>
  <c r="H13" i="2"/>
  <c r="I12" i="2"/>
  <c r="G12" i="2"/>
  <c r="G14" i="2"/>
  <c r="J14" i="2"/>
  <c r="I14" i="2"/>
  <c r="H14" i="2"/>
  <c r="L10" i="2" l="1"/>
  <c r="H11" i="1"/>
  <c r="O32" i="1"/>
  <c r="O24" i="1"/>
  <c r="O23" i="1"/>
  <c r="O27" i="1"/>
  <c r="O28" i="1"/>
  <c r="O29" i="1"/>
  <c r="O33" i="1"/>
  <c r="H31" i="1"/>
  <c r="H30" i="1" s="1"/>
  <c r="I31" i="1"/>
  <c r="I30" i="1" s="1"/>
  <c r="J31" i="1"/>
  <c r="J30" i="1" s="1"/>
  <c r="K31" i="1"/>
  <c r="K30" i="1" s="1"/>
  <c r="L31" i="1"/>
  <c r="L30" i="1" s="1"/>
  <c r="M31" i="1"/>
  <c r="M30" i="1" s="1"/>
  <c r="N31" i="1"/>
  <c r="N30" i="1" s="1"/>
  <c r="G31" i="1"/>
  <c r="G30" i="1" s="1"/>
  <c r="H26" i="1"/>
  <c r="H15" i="1" s="1"/>
  <c r="H10" i="1" s="1"/>
  <c r="I26" i="1"/>
  <c r="J26" i="1"/>
  <c r="J15" i="1" s="1"/>
  <c r="J10" i="1" s="1"/>
  <c r="K26" i="1"/>
  <c r="K15" i="1" s="1"/>
  <c r="K10" i="1" s="1"/>
  <c r="K35" i="1" s="1"/>
  <c r="L26" i="1"/>
  <c r="L15" i="1" s="1"/>
  <c r="L10" i="1" s="1"/>
  <c r="M26" i="1"/>
  <c r="M15" i="1" s="1"/>
  <c r="M10" i="1" s="1"/>
  <c r="N26" i="1"/>
  <c r="N15" i="1" s="1"/>
  <c r="N10" i="1" s="1"/>
  <c r="N35" i="1" s="1"/>
  <c r="H22" i="1"/>
  <c r="I22" i="1"/>
  <c r="J22" i="1"/>
  <c r="K22" i="1"/>
  <c r="L22" i="1"/>
  <c r="M22" i="1"/>
  <c r="N22" i="1"/>
  <c r="H18" i="1"/>
  <c r="I18" i="1"/>
  <c r="J18" i="1"/>
  <c r="K18" i="1"/>
  <c r="L18" i="1"/>
  <c r="M18" i="1"/>
  <c r="N18" i="1"/>
  <c r="H16" i="1"/>
  <c r="I16" i="1"/>
  <c r="J16" i="1"/>
  <c r="K16" i="1"/>
  <c r="L16" i="1"/>
  <c r="M16" i="1"/>
  <c r="N16" i="1"/>
  <c r="G26" i="1"/>
  <c r="G22" i="1"/>
  <c r="G18" i="1"/>
  <c r="G16" i="1"/>
  <c r="I11" i="1"/>
  <c r="J11" i="1"/>
  <c r="K11" i="1"/>
  <c r="L11" i="1"/>
  <c r="M11" i="1"/>
  <c r="N11" i="1"/>
  <c r="G11" i="1"/>
  <c r="L32" i="2"/>
  <c r="H31" i="2"/>
  <c r="H30" i="2" s="1"/>
  <c r="I31" i="2"/>
  <c r="I30" i="2" s="1"/>
  <c r="J31" i="2"/>
  <c r="K31" i="2"/>
  <c r="K30" i="2" s="1"/>
  <c r="G31" i="2"/>
  <c r="G30" i="2" s="1"/>
  <c r="H26" i="2"/>
  <c r="I26" i="2"/>
  <c r="J26" i="2"/>
  <c r="K26" i="2"/>
  <c r="G26" i="2"/>
  <c r="K22" i="2"/>
  <c r="G22" i="2"/>
  <c r="H18" i="2"/>
  <c r="I18" i="2"/>
  <c r="J18" i="2"/>
  <c r="K18" i="2"/>
  <c r="G18" i="2"/>
  <c r="H16" i="2"/>
  <c r="I16" i="2"/>
  <c r="J16" i="2"/>
  <c r="K16" i="2"/>
  <c r="G16" i="2"/>
  <c r="J12" i="2"/>
  <c r="H12" i="2"/>
  <c r="J24" i="2"/>
  <c r="J22" i="2" s="1"/>
  <c r="I24" i="2"/>
  <c r="I22" i="2" s="1"/>
  <c r="H24" i="2"/>
  <c r="H22" i="2" s="1"/>
  <c r="J23" i="2"/>
  <c r="I23" i="2"/>
  <c r="H23" i="2"/>
  <c r="G19" i="2"/>
  <c r="M35" i="1" l="1"/>
  <c r="L35" i="1"/>
  <c r="J35" i="1"/>
  <c r="H35" i="1"/>
  <c r="O26" i="1"/>
  <c r="O18" i="1"/>
  <c r="I15" i="1"/>
  <c r="O31" i="1"/>
  <c r="O30" i="1" s="1"/>
  <c r="O22" i="1"/>
  <c r="G15" i="1"/>
  <c r="G10" i="1" s="1"/>
  <c r="G35" i="1" s="1"/>
  <c r="L31" i="2"/>
  <c r="L30" i="2" s="1"/>
  <c r="K15" i="2"/>
  <c r="J30" i="2"/>
  <c r="H15" i="2"/>
  <c r="J15" i="2"/>
  <c r="I15" i="2"/>
  <c r="G15" i="2"/>
  <c r="O15" i="1" l="1"/>
  <c r="I10" i="1"/>
  <c r="S11" i="5"/>
  <c r="R11" i="5"/>
  <c r="Q11" i="5"/>
  <c r="P11" i="5"/>
  <c r="O11" i="5"/>
  <c r="N11" i="5"/>
  <c r="M11" i="5"/>
  <c r="L11" i="5"/>
  <c r="L29" i="2"/>
  <c r="L28" i="2"/>
  <c r="L27" i="2"/>
  <c r="G11" i="2"/>
  <c r="O10" i="1" l="1"/>
  <c r="I35" i="1"/>
  <c r="O35" i="1" s="1"/>
  <c r="L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Anneli Sammel</author>
  </authors>
  <commentList>
    <comment ref="G14" authorId="0" shapeId="0" xr:uid="{692B756F-6329-4052-BF95-6CC35E03B6B9}">
      <text>
        <r>
          <rPr>
            <b/>
            <sz val="9"/>
            <color indexed="81"/>
            <rFont val="Tahoma"/>
            <family val="2"/>
            <charset val="186"/>
          </rPr>
          <t xml:space="preserve">Anneli Sammel:                            </t>
        </r>
        <r>
          <rPr>
            <sz val="9"/>
            <color indexed="81"/>
            <rFont val="Tahoma"/>
            <family val="2"/>
            <charset val="186"/>
          </rPr>
          <t xml:space="preserve">
0,1 ametikohta=240,80 eurot</t>
        </r>
      </text>
    </comment>
  </commentList>
</comments>
</file>

<file path=xl/sharedStrings.xml><?xml version="1.0" encoding="utf-8"?>
<sst xmlns="http://schemas.openxmlformats.org/spreadsheetml/2006/main" count="252" uniqueCount="98">
  <si>
    <t>märkida aasta</t>
  </si>
  <si>
    <t>Kululiik</t>
  </si>
  <si>
    <t>Kirjeldus</t>
  </si>
  <si>
    <t>Ühik</t>
  </si>
  <si>
    <t>Ühikute arv</t>
  </si>
  <si>
    <t>Ühiku maksumus (EUR)</t>
  </si>
  <si>
    <t>Maksumus KOKKU (EUR)</t>
  </si>
  <si>
    <t>Projektijuht</t>
  </si>
  <si>
    <t>Koolituste väljatöötamises osalemine, koolitajate lepingute haldamine, koolituste tehniline korraldamine</t>
  </si>
  <si>
    <t>tasuliste meediapindada ost, eriala ajakirjades või mujal kanalites intervjuude ja artiklite avaldamiseks</t>
  </si>
  <si>
    <t>MAKSUMUS KOKKU</t>
  </si>
  <si>
    <t>koolitajate andragoogiliste oskuste ja sisuliste pädevuste  suurendmiseks ja ühise inforuumi loomiseks läbiviidavad koolitused 2-päevane kontaktõppes koolitus</t>
  </si>
  <si>
    <t>e-koolituse haldamisega seotud tasud ja e-seminar 4 h</t>
  </si>
  <si>
    <t>Koolitusmatarjalide koostamine, sh tõlkimine ja kohandamine</t>
  </si>
  <si>
    <t xml:space="preserve">Koolitusmaterjalide (sh ülesanded ja testid) väljatöötamiseks sisuekspertide kaasamine, tõlkimine originaalkeelest eesti ja vene keelde, keeleline toimetamine. </t>
  </si>
  <si>
    <t>Veebipõhiste interaktiivsete e-õppematerjalide loomine, õppevideod,visualiseeritud algoritmid, joonised, õppedisaineri/haridustehnoloogi tasu</t>
  </si>
  <si>
    <t>Teenindajatele ja meelelahutustöötajatele suunatud 1-2 päevase e-koolituste haldamine, veebilehe ülalhoidmine ja hooldus, litsensitasu õppekeskkonna tarkvara kasutamise eest, e-koolitusele järgneva 4h  e-seminar läbiviijate tasu</t>
  </si>
  <si>
    <t xml:space="preserve">e-koolituse haldamisega seotud tasud ja kontaktõppe koolitajate töötasud, </t>
  </si>
  <si>
    <t>Kombineeritud koolitus järelevalve ametnikele (politsei ja KOV) 1+2 päeva, sh 2- päevane kontaktõpe 2 koolitajaga max 20 inimest rühmas.
Koolitaja tasu keskmiselt 1500 eurot päevas.</t>
  </si>
  <si>
    <t>Kontaktõppe läbiviimise korral ruumid  ja toitlustus 2 päevaks 20 inimesele
Ruumid ja tehnika 336 eurot päevas + 20 inimese toitlustus 600 eurot päevas</t>
  </si>
  <si>
    <t>STAD sekkumisprogrammi materjalide tõlkimine, juhendmaterjali koostamine, keeletoimetamine kujundamine ja trükkimine. Sealhulgas erinevate töövahendite, ankeetide, skaalade  ja teavikute koostamine KOV tasandil levitamiseks.</t>
  </si>
  <si>
    <t>Eestile kohandatud sekkumisprogrammi juhendmaterjali koostamine KOV tasandil kasutamiseks.  Projekti elluviimiseks vajalike töövahendite ja teavikute koostamine</t>
  </si>
  <si>
    <t>Sekkumisprogrammi hindamismetoodika  ja hindamisplaani koostamine. Uuringute läbiviimise ja andmete analüüsimisega seotud kulud</t>
  </si>
  <si>
    <t xml:space="preserve">Sekkumisprogrammi hindamiseks vajalike indikaatorite määratlemine, hindamisplaani koostamine, andmekogumiseks vajalike juhiste ja vormide koostamine </t>
  </si>
  <si>
    <t>Uuringute läbiviimine. Andmete analüüs. Raporti koostamine</t>
  </si>
  <si>
    <t xml:space="preserve">Sekkumisprogrammi tervikliku elluviimise juhtimine vastavalt tegevuskavale (tegevuste iga-aastane planeerimine, suhtlus projekti partneritega, projekti aruandlus). Sekkumisprogrammi juhendmaterjali koostamises osalemine. Sekkumisprogrammi elluviimise seiramine ja andmete koondamine. KOV sekkumisprogrammi juhi ja sekkumisprogrammi meeskonna juhendamine ja toetamine tegevuste elluviimisel, vajadusel KOV korralistel koosolekutel osalemine.   Koostööpartnerite kaasamine, sekkumisprogrammiga seotud informatsiooni edastamine teistele osapooltele.    </t>
  </si>
  <si>
    <t>Sekkumisprogrammi hindamissüteemi väljatöötamine ning selle elluviimine. Uuringuteläbiviimine ja  tulemuste analüüsimine. Koolituste tagasiside analüüsimine</t>
  </si>
  <si>
    <t>Programmiga seotud teabe loomine, kujundamine ja haldamine (terviseinfo.ee)</t>
  </si>
  <si>
    <t xml:space="preserve">Sekkumisprogrammi ja kahjude vähendamisega seotud jaotusmaterjalid (sh abi saamise võimalused) joomiskeskkondades levitamiseks (posterid, kleepsud, sildid, teavikud jne). </t>
  </si>
  <si>
    <t>mai</t>
  </si>
  <si>
    <t>juuni</t>
  </si>
  <si>
    <t>juuli</t>
  </si>
  <si>
    <t>august</t>
  </si>
  <si>
    <t>september</t>
  </si>
  <si>
    <t>oktoober</t>
  </si>
  <si>
    <t>november</t>
  </si>
  <si>
    <t>detsember</t>
  </si>
  <si>
    <t>aprill</t>
  </si>
  <si>
    <t>märts</t>
  </si>
  <si>
    <t>veebruar</t>
  </si>
  <si>
    <t>jaanuar</t>
  </si>
  <si>
    <t>Projekt „Ennetava ja turvalise elukeskkonna arendamine“</t>
  </si>
  <si>
    <t>202x. Aasta  eelarve kokku</t>
  </si>
  <si>
    <t>Analüütik</t>
  </si>
  <si>
    <t>Koolitusspetsialist</t>
  </si>
  <si>
    <t>Alategevuse 2.3 perioodi 2023-2027 eelarve prognoos</t>
  </si>
  <si>
    <t>Alategevuse 2.3 detailne 2023. aasta eelarve</t>
  </si>
  <si>
    <t>2.3. Teiste koolituste elluviimise sh pilootkoolituste läbiviimise muud kulud</t>
  </si>
  <si>
    <t>Koolitusmaterjalide tõlkimine, keeltoimetmine, tootmine</t>
  </si>
  <si>
    <t>Koolitajate koolituse läbiviimise töötasud + tehniline korraldus</t>
  </si>
  <si>
    <t>Ruumid ja toitlustus</t>
  </si>
  <si>
    <t>Veebikeskkonna arendamine ja haldamine</t>
  </si>
  <si>
    <t>Teavitustegevused</t>
  </si>
  <si>
    <t xml:space="preserve">Teavikute ja töövahedite kujundamine ja tootmine  </t>
  </si>
  <si>
    <t>Lisa 4</t>
  </si>
  <si>
    <t>Alategevuse 2.3 detailne 202x. aasta eelarve</t>
  </si>
  <si>
    <t>Jrk.nr.</t>
  </si>
  <si>
    <t>1.</t>
  </si>
  <si>
    <t>1.1.</t>
  </si>
  <si>
    <t>1.1.1.</t>
  </si>
  <si>
    <t>1.1.2.</t>
  </si>
  <si>
    <t>1.1.3.</t>
  </si>
  <si>
    <t>2.</t>
  </si>
  <si>
    <t>2.1.</t>
  </si>
  <si>
    <t>2.1.1.</t>
  </si>
  <si>
    <t>2.2.</t>
  </si>
  <si>
    <t>2.2.1.</t>
  </si>
  <si>
    <t>2.2.2.</t>
  </si>
  <si>
    <t>2.2.3.</t>
  </si>
  <si>
    <t>2.3.</t>
  </si>
  <si>
    <t>2.3.1.</t>
  </si>
  <si>
    <t>2.3.2.</t>
  </si>
  <si>
    <t>2.3.3.</t>
  </si>
  <si>
    <t>2.4.</t>
  </si>
  <si>
    <t>2.4.1.</t>
  </si>
  <si>
    <t>2.4.2.</t>
  </si>
  <si>
    <t>2.4.3.</t>
  </si>
  <si>
    <t>3.</t>
  </si>
  <si>
    <t>3.1.</t>
  </si>
  <si>
    <t>3.1.1.</t>
  </si>
  <si>
    <t>3.1.2.</t>
  </si>
  <si>
    <t>4.</t>
  </si>
  <si>
    <t>5.</t>
  </si>
  <si>
    <t>Sekkumisprogrammi ettevalmistamine, katsetamine, arendamine ja laiendamine</t>
  </si>
  <si>
    <t>Otsene personalikulu</t>
  </si>
  <si>
    <t>Sekkumisprogrammi ettevalmistamise, katsetamise, arendamise ja laiendamise muud kulud</t>
  </si>
  <si>
    <t>STAD sekkumise koostöömudeli kohandamise, arendamise ja elluviimise muud kulud</t>
  </si>
  <si>
    <t>Koolituste väljatöötamise ja arendamise muud kulud</t>
  </si>
  <si>
    <t>Teiste koolituste elluviimise sh pilootkoolituste läbiviimise muud kulud</t>
  </si>
  <si>
    <t>Kogukonna mobiliseerimiseks kommunikatsioonitegevuste muud kulud</t>
  </si>
  <si>
    <t>Sekkumisprogramm hindamine ja uuringud</t>
  </si>
  <si>
    <t>Sekkumisprogrammi hindamise ja uuringutega seotud muud  kulud</t>
  </si>
  <si>
    <t xml:space="preserve"> Kaudne kulu (15% otsestest personalikuludest)</t>
  </si>
  <si>
    <t xml:space="preserve"> Koolituste väljatöötamise ja arendamise muud kulud</t>
  </si>
  <si>
    <t>Kaudne kulu (15% otsestest personalikuludest)</t>
  </si>
  <si>
    <t>Lisa 12</t>
  </si>
  <si>
    <t>Lisa 10</t>
  </si>
  <si>
    <t>Lisa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</si>
</sst>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9" x14ac:knownFonts="1">
    <font>
      <sz val="11"/>
      <color theme="1"/>
      <name val="Calibri"/>
      <family val="2"/>
      <charset val="186"/>
      <scheme val="minor"/>
    </font>
    <font>
      <b/>
      <sz val="12"/>
      <name val="Times New Roman"/>
      <family val="1"/>
      <charset val="186"/>
    </font>
    <font>
      <sz val="12"/>
      <name val="Times New Roman"/>
      <family val="1"/>
      <charset val="186"/>
    </font>
    <font>
      <sz val="12"/>
      <color theme="1"/>
      <name val="Times New Roman"/>
      <family val="1"/>
      <charset val="186"/>
    </font>
    <font>
      <b/>
      <sz val="12"/>
      <color theme="1"/>
      <name val="Times New Roman"/>
      <family val="1"/>
      <charset val="186"/>
    </font>
    <font>
      <sz val="8"/>
      <name val="Calibri"/>
      <family val="2"/>
      <charset val="186"/>
      <scheme val="minor"/>
    </font>
    <font>
      <sz val="11"/>
      <name val="Calibri"/>
      <family val="2"/>
      <charset val="186"/>
      <scheme val="minor"/>
    </font>
    <font>
      <sz val="9"/>
      <color indexed="81"/>
      <name val="Tahoma"/>
      <family val="2"/>
      <charset val="186"/>
    </font>
    <font>
      <b/>
      <sz val="9"/>
      <color indexed="81"/>
      <name val="Tahoma"/>
      <family val="2"/>
      <charset val="186"/>
    </font>
  </fonts>
  <fills count="8">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1">
    <xf numFmtId="0" fontId="0" fillId="0" borderId="0"/>
  </cellStyleXfs>
  <cellXfs count="189">
    <xf numFmtId="0" fontId="0" fillId="0" borderId="0" xfId="0"/>
    <xf numFmtId="0" fontId="0" fillId="0" borderId="0" xfId="0" applyAlignment="1">
      <alignment wrapText="1"/>
    </xf>
    <xf numFmtId="0" fontId="3" fillId="0" borderId="0" xfId="0" applyFont="1"/>
    <xf numFmtId="0" fontId="3" fillId="2" borderId="1" xfId="0" applyFont="1" applyFill="1" applyBorder="1" applyAlignment="1">
      <alignment horizontal="center" wrapText="1"/>
    </xf>
    <xf numFmtId="0" fontId="3" fillId="0" borderId="1" xfId="0" applyFont="1" applyBorder="1"/>
    <xf numFmtId="0" fontId="4" fillId="0" borderId="1" xfId="0" applyFont="1" applyBorder="1"/>
    <xf numFmtId="0" fontId="4" fillId="4" borderId="3" xfId="0" applyFont="1" applyFill="1" applyBorder="1"/>
    <xf numFmtId="0" fontId="3" fillId="0" borderId="6" xfId="0" applyFont="1" applyBorder="1"/>
    <xf numFmtId="0" fontId="4" fillId="2" borderId="1" xfId="0" applyFont="1" applyFill="1" applyBorder="1"/>
    <xf numFmtId="0" fontId="4" fillId="0" borderId="3" xfId="0" applyFont="1" applyBorder="1"/>
    <xf numFmtId="0" fontId="4" fillId="4" borderId="3" xfId="0" applyFont="1" applyFill="1" applyBorder="1" applyAlignment="1">
      <alignment wrapText="1"/>
    </xf>
    <xf numFmtId="0" fontId="0" fillId="0" borderId="0" xfId="0"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3" fillId="2" borderId="1" xfId="0" applyFont="1" applyFill="1" applyBorder="1" applyAlignment="1">
      <alignment horizontal="left" vertical="top" wrapText="1"/>
    </xf>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0" fontId="3" fillId="0" borderId="5" xfId="0" applyFont="1" applyBorder="1" applyAlignment="1">
      <alignment horizontal="left" vertical="top" wrapText="1"/>
    </xf>
    <xf numFmtId="0" fontId="4" fillId="4" borderId="3" xfId="0" applyFont="1" applyFill="1" applyBorder="1" applyAlignment="1">
      <alignment horizontal="left" vertical="top" wrapText="1"/>
    </xf>
    <xf numFmtId="0" fontId="4" fillId="0" borderId="5" xfId="0" applyFont="1" applyBorder="1"/>
    <xf numFmtId="0" fontId="4" fillId="4" borderId="2" xfId="0" applyFont="1" applyFill="1" applyBorder="1" applyAlignment="1">
      <alignment horizontal="left" vertical="top"/>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4" fillId="5" borderId="3" xfId="0" applyFont="1" applyFill="1" applyBorder="1" applyAlignment="1">
      <alignment horizontal="left" vertical="top" wrapText="1"/>
    </xf>
    <xf numFmtId="0" fontId="4" fillId="5" borderId="3" xfId="0" applyFont="1" applyFill="1" applyBorder="1"/>
    <xf numFmtId="0" fontId="1" fillId="5" borderId="2" xfId="0" applyFont="1" applyFill="1" applyBorder="1" applyAlignment="1">
      <alignment horizontal="left" vertical="top"/>
    </xf>
    <xf numFmtId="0" fontId="1" fillId="5" borderId="3" xfId="0" applyFont="1" applyFill="1" applyBorder="1" applyAlignment="1">
      <alignment horizontal="left" vertical="top" wrapText="1"/>
    </xf>
    <xf numFmtId="0" fontId="4" fillId="5" borderId="2" xfId="0" applyFont="1" applyFill="1" applyBorder="1" applyAlignment="1">
      <alignment horizontal="left" vertical="top"/>
    </xf>
    <xf numFmtId="2" fontId="3" fillId="0" borderId="0" xfId="0" applyNumberFormat="1" applyFont="1" applyAlignment="1">
      <alignment vertical="center"/>
    </xf>
    <xf numFmtId="2" fontId="3" fillId="2" borderId="1" xfId="0" applyNumberFormat="1" applyFont="1" applyFill="1" applyBorder="1" applyAlignment="1">
      <alignment horizontal="center" vertical="center"/>
    </xf>
    <xf numFmtId="2" fontId="4" fillId="5" borderId="3" xfId="0" applyNumberFormat="1" applyFont="1" applyFill="1" applyBorder="1" applyAlignment="1">
      <alignment vertical="center"/>
    </xf>
    <xf numFmtId="2" fontId="4" fillId="4" borderId="3" xfId="0" applyNumberFormat="1" applyFont="1" applyFill="1" applyBorder="1" applyAlignment="1">
      <alignment vertical="center"/>
    </xf>
    <xf numFmtId="2" fontId="4" fillId="4" borderId="3" xfId="0" applyNumberFormat="1" applyFont="1" applyFill="1" applyBorder="1" applyAlignment="1">
      <alignment vertical="center" wrapText="1"/>
    </xf>
    <xf numFmtId="2" fontId="4" fillId="0" borderId="1" xfId="0" applyNumberFormat="1" applyFont="1" applyBorder="1" applyAlignment="1">
      <alignment vertical="center"/>
    </xf>
    <xf numFmtId="2" fontId="4" fillId="0" borderId="5" xfId="0" applyNumberFormat="1" applyFont="1" applyBorder="1" applyAlignment="1">
      <alignment vertical="center"/>
    </xf>
    <xf numFmtId="2" fontId="0" fillId="0" borderId="0" xfId="0" applyNumberFormat="1" applyAlignment="1">
      <alignment vertical="center"/>
    </xf>
    <xf numFmtId="0" fontId="4" fillId="0" borderId="1" xfId="0" applyFont="1" applyBorder="1" applyAlignment="1">
      <alignment horizontal="right"/>
    </xf>
    <xf numFmtId="2" fontId="4" fillId="0" borderId="1" xfId="0" applyNumberFormat="1" applyFont="1" applyBorder="1" applyAlignment="1">
      <alignment horizontal="right"/>
    </xf>
    <xf numFmtId="2" fontId="3" fillId="0" borderId="1" xfId="0" applyNumberFormat="1" applyFont="1" applyBorder="1" applyAlignment="1">
      <alignment horizontal="right"/>
    </xf>
    <xf numFmtId="0" fontId="3" fillId="0" borderId="1" xfId="0" applyFont="1" applyBorder="1" applyAlignment="1">
      <alignment horizontal="right"/>
    </xf>
    <xf numFmtId="0" fontId="3" fillId="0" borderId="5" xfId="0" applyFont="1" applyBorder="1" applyAlignment="1">
      <alignment vertical="top" wrapText="1"/>
    </xf>
    <xf numFmtId="0" fontId="3" fillId="0" borderId="6" xfId="0" applyFont="1" applyBorder="1" applyAlignment="1">
      <alignment vertical="top" wrapText="1"/>
    </xf>
    <xf numFmtId="2" fontId="4" fillId="0" borderId="5" xfId="0" applyNumberFormat="1" applyFont="1" applyBorder="1" applyAlignment="1">
      <alignment horizontal="right"/>
    </xf>
    <xf numFmtId="164" fontId="0" fillId="0" borderId="0" xfId="0" applyNumberFormat="1"/>
    <xf numFmtId="164" fontId="4" fillId="0" borderId="0" xfId="0" applyNumberFormat="1" applyFont="1"/>
    <xf numFmtId="164" fontId="1" fillId="0" borderId="0" xfId="0" applyNumberFormat="1" applyFont="1"/>
    <xf numFmtId="164" fontId="3" fillId="0" borderId="0" xfId="0" applyNumberFormat="1" applyFont="1"/>
    <xf numFmtId="164" fontId="3" fillId="0" borderId="1" xfId="0" applyNumberFormat="1" applyFont="1" applyBorder="1" applyAlignment="1">
      <alignment horizontal="center" wrapText="1"/>
    </xf>
    <xf numFmtId="0" fontId="3" fillId="0" borderId="9" xfId="0" applyFont="1" applyBorder="1"/>
    <xf numFmtId="0" fontId="3" fillId="0" borderId="10" xfId="0" applyFont="1" applyBorder="1"/>
    <xf numFmtId="0" fontId="3" fillId="0" borderId="1" xfId="0" applyFont="1" applyBorder="1" applyAlignment="1">
      <alignment horizontal="center"/>
    </xf>
    <xf numFmtId="0" fontId="3" fillId="0" borderId="1" xfId="0" applyFont="1" applyBorder="1" applyAlignment="1">
      <alignment horizontal="center" wrapText="1"/>
    </xf>
    <xf numFmtId="49" fontId="4" fillId="4" borderId="1" xfId="0" applyNumberFormat="1" applyFont="1" applyFill="1" applyBorder="1"/>
    <xf numFmtId="0" fontId="4" fillId="4" borderId="1" xfId="0" applyFont="1" applyFill="1" applyBorder="1"/>
    <xf numFmtId="0" fontId="1" fillId="5" borderId="1" xfId="0" applyFont="1" applyFill="1" applyBorder="1" applyAlignment="1">
      <alignment horizontal="left" vertical="top" wrapText="1"/>
    </xf>
    <xf numFmtId="0" fontId="4" fillId="3" borderId="1" xfId="0" applyFont="1" applyFill="1" applyBorder="1" applyAlignment="1">
      <alignment horizontal="left" vertical="top"/>
    </xf>
    <xf numFmtId="0" fontId="4" fillId="3" borderId="1" xfId="0" applyFont="1" applyFill="1" applyBorder="1" applyAlignment="1">
      <alignment horizontal="left" vertical="top" wrapText="1"/>
    </xf>
    <xf numFmtId="2" fontId="4" fillId="3" borderId="1" xfId="0" applyNumberFormat="1" applyFont="1" applyFill="1" applyBorder="1" applyAlignment="1">
      <alignment vertical="center"/>
    </xf>
    <xf numFmtId="0" fontId="4" fillId="3" borderId="1" xfId="0" applyFont="1" applyFill="1" applyBorder="1"/>
    <xf numFmtId="0" fontId="2" fillId="0" borderId="5" xfId="0" applyFont="1" applyBorder="1" applyAlignment="1">
      <alignment horizontal="left" vertical="top" wrapText="1"/>
    </xf>
    <xf numFmtId="0" fontId="2" fillId="5" borderId="3" xfId="0" applyFont="1" applyFill="1" applyBorder="1"/>
    <xf numFmtId="0" fontId="1" fillId="4" borderId="1" xfId="0" applyFont="1" applyFill="1" applyBorder="1"/>
    <xf numFmtId="0" fontId="1" fillId="6" borderId="5" xfId="0" applyFont="1" applyFill="1" applyBorder="1"/>
    <xf numFmtId="164" fontId="1" fillId="0" borderId="5" xfId="0" applyNumberFormat="1" applyFont="1" applyBorder="1"/>
    <xf numFmtId="0" fontId="1" fillId="6" borderId="1" xfId="0" applyFont="1" applyFill="1" applyBorder="1"/>
    <xf numFmtId="164" fontId="1" fillId="0" borderId="1" xfId="0" applyNumberFormat="1" applyFont="1" applyBorder="1"/>
    <xf numFmtId="0" fontId="2" fillId="6" borderId="1" xfId="0" applyFont="1" applyFill="1" applyBorder="1"/>
    <xf numFmtId="164" fontId="2" fillId="0" borderId="1" xfId="0" applyNumberFormat="1" applyFont="1" applyBorder="1"/>
    <xf numFmtId="0" fontId="2" fillId="6" borderId="1" xfId="0" applyFont="1" applyFill="1" applyBorder="1" applyAlignment="1">
      <alignment horizontal="right"/>
    </xf>
    <xf numFmtId="164" fontId="2" fillId="0" borderId="1" xfId="0" applyNumberFormat="1" applyFont="1" applyBorder="1" applyAlignment="1">
      <alignment horizontal="right"/>
    </xf>
    <xf numFmtId="2" fontId="1" fillId="0" borderId="1" xfId="0" applyNumberFormat="1" applyFont="1" applyBorder="1" applyAlignment="1">
      <alignment vertical="center"/>
    </xf>
    <xf numFmtId="0" fontId="1" fillId="0" borderId="1" xfId="0" applyFont="1" applyBorder="1"/>
    <xf numFmtId="0" fontId="1" fillId="6" borderId="1" xfId="0" applyFont="1" applyFill="1" applyBorder="1" applyAlignment="1">
      <alignment horizontal="right"/>
    </xf>
    <xf numFmtId="164" fontId="1" fillId="0" borderId="1" xfId="0" applyNumberFormat="1" applyFont="1" applyBorder="1" applyAlignment="1">
      <alignment horizontal="right"/>
    </xf>
    <xf numFmtId="0" fontId="1" fillId="6" borderId="5" xfId="0" applyFont="1" applyFill="1" applyBorder="1" applyAlignment="1">
      <alignment horizontal="right"/>
    </xf>
    <xf numFmtId="0" fontId="1" fillId="6" borderId="6" xfId="0" applyFont="1" applyFill="1" applyBorder="1" applyAlignment="1">
      <alignment horizontal="right"/>
    </xf>
    <xf numFmtId="164" fontId="1" fillId="0" borderId="6" xfId="0" applyNumberFormat="1" applyFont="1" applyBorder="1"/>
    <xf numFmtId="2" fontId="1" fillId="3" borderId="1" xfId="0" applyNumberFormat="1" applyFont="1" applyFill="1" applyBorder="1" applyAlignment="1">
      <alignment vertical="center"/>
    </xf>
    <xf numFmtId="0" fontId="1" fillId="3" borderId="1" xfId="0" applyFont="1" applyFill="1" applyBorder="1"/>
    <xf numFmtId="164" fontId="1" fillId="3" borderId="1" xfId="0" applyNumberFormat="1" applyFont="1" applyFill="1" applyBorder="1"/>
    <xf numFmtId="2" fontId="1" fillId="0" borderId="0" xfId="0" applyNumberFormat="1" applyFont="1" applyAlignment="1">
      <alignment wrapText="1"/>
    </xf>
    <xf numFmtId="49" fontId="4" fillId="4" borderId="1" xfId="0" applyNumberFormat="1" applyFont="1" applyFill="1" applyBorder="1" applyAlignment="1">
      <alignment horizontal="center"/>
    </xf>
    <xf numFmtId="0" fontId="1" fillId="5" borderId="2" xfId="0" applyFont="1" applyFill="1" applyBorder="1" applyAlignment="1">
      <alignment vertical="top" wrapText="1"/>
    </xf>
    <xf numFmtId="49" fontId="4" fillId="4" borderId="1" xfId="0" applyNumberFormat="1" applyFont="1" applyFill="1" applyBorder="1" applyAlignment="1">
      <alignment horizontal="left"/>
    </xf>
    <xf numFmtId="2" fontId="4" fillId="4" borderId="1" xfId="0" applyNumberFormat="1" applyFont="1" applyFill="1" applyBorder="1" applyAlignment="1">
      <alignment vertical="center" wrapText="1"/>
    </xf>
    <xf numFmtId="0" fontId="4" fillId="4" borderId="1" xfId="0" applyFont="1" applyFill="1" applyBorder="1" applyAlignment="1">
      <alignment wrapText="1"/>
    </xf>
    <xf numFmtId="0" fontId="4" fillId="5" borderId="1" xfId="0" applyFont="1" applyFill="1" applyBorder="1"/>
    <xf numFmtId="0" fontId="1" fillId="7" borderId="2" xfId="0" applyFont="1" applyFill="1" applyBorder="1" applyAlignment="1">
      <alignment vertical="top" wrapText="1"/>
    </xf>
    <xf numFmtId="0" fontId="1" fillId="5" borderId="1" xfId="0" applyFont="1" applyFill="1" applyBorder="1" applyAlignment="1">
      <alignment horizontal="left" vertical="top"/>
    </xf>
    <xf numFmtId="0" fontId="1" fillId="4" borderId="1" xfId="0" applyFont="1" applyFill="1" applyBorder="1" applyAlignment="1">
      <alignment vertical="top"/>
    </xf>
    <xf numFmtId="2" fontId="1" fillId="4" borderId="1" xfId="0" applyNumberFormat="1" applyFont="1" applyFill="1" applyBorder="1" applyAlignment="1">
      <alignment vertical="center" wrapText="1"/>
    </xf>
    <xf numFmtId="0" fontId="1" fillId="4" borderId="1" xfId="0" applyFont="1" applyFill="1" applyBorder="1" applyAlignment="1">
      <alignment wrapText="1"/>
    </xf>
    <xf numFmtId="164" fontId="1" fillId="4" borderId="1" xfId="0" applyNumberFormat="1" applyFont="1" applyFill="1" applyBorder="1" applyAlignment="1">
      <alignment wrapText="1"/>
    </xf>
    <xf numFmtId="2" fontId="1" fillId="4" borderId="1" xfId="0" applyNumberFormat="1" applyFont="1" applyFill="1" applyBorder="1" applyAlignment="1">
      <alignment vertical="center"/>
    </xf>
    <xf numFmtId="164" fontId="1" fillId="4" borderId="1" xfId="0" applyNumberFormat="1" applyFont="1" applyFill="1" applyBorder="1"/>
    <xf numFmtId="2" fontId="1" fillId="5" borderId="1" xfId="0" applyNumberFormat="1" applyFont="1" applyFill="1" applyBorder="1" applyAlignment="1">
      <alignment vertical="center"/>
    </xf>
    <xf numFmtId="0" fontId="1" fillId="5" borderId="1" xfId="0" applyFont="1" applyFill="1" applyBorder="1"/>
    <xf numFmtId="164" fontId="1" fillId="5" borderId="1" xfId="0" applyNumberFormat="1" applyFont="1" applyFill="1" applyBorder="1"/>
    <xf numFmtId="2" fontId="4" fillId="4" borderId="1" xfId="0" applyNumberFormat="1" applyFont="1" applyFill="1" applyBorder="1" applyAlignment="1">
      <alignment vertical="center"/>
    </xf>
    <xf numFmtId="2" fontId="4" fillId="5" borderId="1" xfId="0" applyNumberFormat="1" applyFont="1" applyFill="1" applyBorder="1" applyAlignment="1">
      <alignment vertical="center"/>
    </xf>
    <xf numFmtId="0" fontId="6" fillId="0" borderId="0" xfId="0" applyFont="1"/>
    <xf numFmtId="164" fontId="6" fillId="0" borderId="0" xfId="0" applyNumberFormat="1" applyFont="1"/>
    <xf numFmtId="0" fontId="2" fillId="5" borderId="1" xfId="0" applyFont="1" applyFill="1" applyBorder="1"/>
    <xf numFmtId="164" fontId="2" fillId="5" borderId="1" xfId="0" applyNumberFormat="1" applyFont="1" applyFill="1" applyBorder="1"/>
    <xf numFmtId="164" fontId="2" fillId="7" borderId="1" xfId="0" applyNumberFormat="1" applyFont="1" applyFill="1" applyBorder="1"/>
    <xf numFmtId="0" fontId="2" fillId="7" borderId="7" xfId="0" applyFont="1" applyFill="1" applyBorder="1"/>
    <xf numFmtId="0" fontId="2" fillId="7" borderId="1" xfId="0" applyFont="1" applyFill="1" applyBorder="1"/>
    <xf numFmtId="2" fontId="0" fillId="0" borderId="0" xfId="0" applyNumberFormat="1"/>
    <xf numFmtId="16" fontId="4" fillId="0" borderId="1" xfId="0" applyNumberFormat="1" applyFont="1" applyBorder="1"/>
    <xf numFmtId="0" fontId="4" fillId="0" borderId="1" xfId="0" applyFont="1" applyBorder="1" applyAlignment="1">
      <alignment wrapText="1"/>
    </xf>
    <xf numFmtId="0" fontId="3" fillId="0" borderId="1" xfId="0" applyFont="1" applyBorder="1" applyAlignment="1">
      <alignment vertical="top" wrapText="1"/>
    </xf>
    <xf numFmtId="0" fontId="1" fillId="5" borderId="7" xfId="0" applyFont="1" applyFill="1" applyBorder="1"/>
    <xf numFmtId="0" fontId="3" fillId="5" borderId="6" xfId="0" applyFont="1" applyFill="1" applyBorder="1"/>
    <xf numFmtId="2" fontId="1" fillId="5" borderId="7" xfId="0" applyNumberFormat="1" applyFont="1" applyFill="1" applyBorder="1" applyAlignment="1">
      <alignment vertical="center"/>
    </xf>
    <xf numFmtId="0" fontId="3" fillId="2" borderId="1" xfId="0" applyFont="1" applyFill="1" applyBorder="1" applyAlignment="1">
      <alignment horizontal="center"/>
    </xf>
    <xf numFmtId="164" fontId="3" fillId="2" borderId="1" xfId="0" applyNumberFormat="1" applyFont="1" applyFill="1" applyBorder="1" applyAlignment="1">
      <alignment horizontal="center" wrapText="1"/>
    </xf>
    <xf numFmtId="2" fontId="3" fillId="0" borderId="5" xfId="0" applyNumberFormat="1" applyFont="1" applyBorder="1" applyAlignment="1">
      <alignment horizontal="right"/>
    </xf>
    <xf numFmtId="0" fontId="3" fillId="0" borderId="5" xfId="0" applyFont="1" applyBorder="1"/>
    <xf numFmtId="2" fontId="3" fillId="0" borderId="5" xfId="0" applyNumberFormat="1" applyFont="1" applyBorder="1"/>
    <xf numFmtId="2" fontId="2" fillId="6" borderId="5" xfId="0" applyNumberFormat="1" applyFont="1" applyFill="1" applyBorder="1"/>
    <xf numFmtId="2" fontId="2" fillId="6" borderId="1" xfId="0" applyNumberFormat="1" applyFont="1" applyFill="1" applyBorder="1"/>
    <xf numFmtId="2" fontId="1" fillId="5" borderId="1" xfId="0" applyNumberFormat="1" applyFont="1" applyFill="1" applyBorder="1" applyAlignment="1">
      <alignment horizontal="right" vertical="center" wrapText="1"/>
    </xf>
    <xf numFmtId="2" fontId="1" fillId="4" borderId="1" xfId="0" applyNumberFormat="1" applyFont="1" applyFill="1" applyBorder="1" applyAlignment="1">
      <alignment horizontal="right" vertical="center"/>
    </xf>
    <xf numFmtId="0" fontId="3" fillId="2" borderId="6" xfId="0" applyFont="1" applyFill="1" applyBorder="1"/>
    <xf numFmtId="2" fontId="3" fillId="6" borderId="1" xfId="0" applyNumberFormat="1" applyFont="1" applyFill="1" applyBorder="1" applyAlignment="1">
      <alignment horizontal="right" vertical="center"/>
    </xf>
    <xf numFmtId="2" fontId="4" fillId="4" borderId="1" xfId="0" applyNumberFormat="1" applyFont="1" applyFill="1" applyBorder="1" applyAlignment="1">
      <alignment horizontal="right" vertical="center" wrapText="1"/>
    </xf>
    <xf numFmtId="2" fontId="4" fillId="4" borderId="1" xfId="0" applyNumberFormat="1" applyFont="1" applyFill="1" applyBorder="1" applyAlignment="1">
      <alignment wrapText="1"/>
    </xf>
    <xf numFmtId="2" fontId="3" fillId="6" borderId="1" xfId="0" applyNumberFormat="1" applyFont="1" applyFill="1" applyBorder="1" applyAlignment="1">
      <alignment horizontal="right"/>
    </xf>
    <xf numFmtId="2" fontId="3" fillId="6" borderId="5" xfId="0" applyNumberFormat="1" applyFont="1" applyFill="1" applyBorder="1" applyAlignment="1">
      <alignment vertical="center"/>
    </xf>
    <xf numFmtId="2" fontId="3" fillId="6" borderId="6" xfId="0" applyNumberFormat="1" applyFont="1" applyFill="1" applyBorder="1" applyAlignment="1">
      <alignment vertical="center"/>
    </xf>
    <xf numFmtId="2" fontId="4" fillId="4" borderId="1" xfId="0" applyNumberFormat="1" applyFont="1" applyFill="1" applyBorder="1"/>
    <xf numFmtId="2" fontId="3" fillId="6" borderId="1" xfId="0" applyNumberFormat="1" applyFont="1" applyFill="1" applyBorder="1"/>
    <xf numFmtId="2" fontId="3" fillId="0" borderId="1" xfId="0" applyNumberFormat="1" applyFont="1" applyBorder="1"/>
    <xf numFmtId="2" fontId="4" fillId="5" borderId="1" xfId="0" applyNumberFormat="1" applyFont="1" applyFill="1" applyBorder="1"/>
    <xf numFmtId="2" fontId="4" fillId="3" borderId="1" xfId="0" applyNumberFormat="1" applyFont="1" applyFill="1" applyBorder="1"/>
    <xf numFmtId="2" fontId="3" fillId="3" borderId="1" xfId="0" applyNumberFormat="1" applyFont="1" applyFill="1" applyBorder="1"/>
    <xf numFmtId="2" fontId="3" fillId="6" borderId="5" xfId="0" applyNumberFormat="1" applyFont="1" applyFill="1" applyBorder="1"/>
    <xf numFmtId="2" fontId="3" fillId="7" borderId="1" xfId="0" applyNumberFormat="1" applyFont="1" applyFill="1" applyBorder="1"/>
    <xf numFmtId="2" fontId="3" fillId="5" borderId="1" xfId="0" applyNumberFormat="1" applyFont="1" applyFill="1" applyBorder="1"/>
    <xf numFmtId="2" fontId="3" fillId="4" borderId="6" xfId="0" applyNumberFormat="1" applyFont="1" applyFill="1" applyBorder="1"/>
    <xf numFmtId="2" fontId="4" fillId="4" borderId="6" xfId="0" applyNumberFormat="1" applyFont="1" applyFill="1" applyBorder="1"/>
    <xf numFmtId="2" fontId="3" fillId="0" borderId="6" xfId="0" applyNumberFormat="1" applyFont="1" applyBorder="1" applyAlignment="1">
      <alignment vertical="center"/>
    </xf>
    <xf numFmtId="2" fontId="3" fillId="6" borderId="1" xfId="0" applyNumberFormat="1" applyFont="1" applyFill="1" applyBorder="1" applyAlignment="1">
      <alignment vertical="center"/>
    </xf>
    <xf numFmtId="2" fontId="3" fillId="5" borderId="6" xfId="0" applyNumberFormat="1" applyFont="1" applyFill="1" applyBorder="1"/>
    <xf numFmtId="2" fontId="3" fillId="0" borderId="6" xfId="0" applyNumberFormat="1" applyFont="1" applyBorder="1"/>
    <xf numFmtId="2" fontId="4" fillId="5" borderId="6" xfId="0" applyNumberFormat="1" applyFont="1" applyFill="1" applyBorder="1"/>
    <xf numFmtId="2" fontId="2" fillId="4" borderId="1" xfId="0" applyNumberFormat="1" applyFont="1" applyFill="1" applyBorder="1"/>
    <xf numFmtId="2" fontId="3" fillId="4" borderId="1" xfId="0" applyNumberFormat="1" applyFont="1" applyFill="1" applyBorder="1"/>
    <xf numFmtId="2" fontId="2" fillId="6" borderId="1" xfId="0" applyNumberFormat="1" applyFont="1" applyFill="1" applyBorder="1" applyAlignment="1">
      <alignment horizontal="right"/>
    </xf>
    <xf numFmtId="2" fontId="2" fillId="4" borderId="1" xfId="0" applyNumberFormat="1" applyFont="1" applyFill="1" applyBorder="1" applyAlignment="1">
      <alignment wrapText="1"/>
    </xf>
    <xf numFmtId="2" fontId="2" fillId="0" borderId="1" xfId="0" applyNumberFormat="1" applyFont="1" applyBorder="1" applyAlignment="1">
      <alignment horizontal="right"/>
    </xf>
    <xf numFmtId="2" fontId="2" fillId="6" borderId="5" xfId="0" applyNumberFormat="1" applyFont="1" applyFill="1" applyBorder="1" applyAlignment="1">
      <alignment horizontal="right"/>
    </xf>
    <xf numFmtId="2" fontId="2" fillId="6" borderId="6" xfId="0" applyNumberFormat="1" applyFont="1" applyFill="1" applyBorder="1" applyAlignment="1">
      <alignment horizontal="right"/>
    </xf>
    <xf numFmtId="2" fontId="2" fillId="0" borderId="1" xfId="0" applyNumberFormat="1" applyFont="1" applyBorder="1"/>
    <xf numFmtId="2" fontId="2" fillId="5" borderId="1" xfId="0" applyNumberFormat="1" applyFont="1" applyFill="1" applyBorder="1"/>
    <xf numFmtId="2" fontId="2" fillId="3" borderId="1" xfId="0" applyNumberFormat="1" applyFont="1" applyFill="1" applyBorder="1"/>
    <xf numFmtId="2" fontId="2" fillId="0" borderId="5" xfId="0" applyNumberFormat="1" applyFont="1" applyBorder="1"/>
    <xf numFmtId="2" fontId="2" fillId="7" borderId="1" xfId="0" applyNumberFormat="1" applyFont="1" applyFill="1" applyBorder="1"/>
    <xf numFmtId="2" fontId="2" fillId="5" borderId="1" xfId="0" applyNumberFormat="1" applyFont="1" applyFill="1" applyBorder="1" applyAlignment="1">
      <alignment horizontal="right" vertical="top" wrapText="1"/>
    </xf>
    <xf numFmtId="2" fontId="2" fillId="4" borderId="1" xfId="0" applyNumberFormat="1" applyFont="1" applyFill="1" applyBorder="1" applyAlignment="1">
      <alignment horizontal="right"/>
    </xf>
    <xf numFmtId="0" fontId="1" fillId="6" borderId="5" xfId="0" applyFont="1" applyFill="1" applyBorder="1" applyAlignment="1">
      <alignment horizontal="right"/>
    </xf>
    <xf numFmtId="0" fontId="1" fillId="6" borderId="6" xfId="0" applyFont="1" applyFill="1" applyBorder="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 fillId="0" borderId="0" xfId="0" applyFont="1" applyAlignment="1">
      <alignment horizontal="left" vertical="center"/>
    </xf>
    <xf numFmtId="0" fontId="1" fillId="5" borderId="2" xfId="0" applyFont="1" applyFill="1" applyBorder="1" applyAlignment="1">
      <alignment horizontal="left" vertical="top" wrapText="1"/>
    </xf>
    <xf numFmtId="0" fontId="1" fillId="5" borderId="3" xfId="0" applyFont="1" applyFill="1" applyBorder="1" applyAlignment="1">
      <alignment horizontal="left" vertical="top" wrapText="1"/>
    </xf>
    <xf numFmtId="2" fontId="4" fillId="0" borderId="5" xfId="0" applyNumberFormat="1" applyFont="1" applyBorder="1" applyAlignment="1">
      <alignment horizontal="right"/>
    </xf>
    <xf numFmtId="2" fontId="4" fillId="0" borderId="6" xfId="0" applyNumberFormat="1" applyFont="1" applyBorder="1" applyAlignment="1">
      <alignment horizontal="right"/>
    </xf>
    <xf numFmtId="0" fontId="4" fillId="0" borderId="5" xfId="0" applyFont="1" applyBorder="1" applyAlignment="1">
      <alignment horizontal="right"/>
    </xf>
    <xf numFmtId="0" fontId="4" fillId="0" borderId="6" xfId="0" applyFont="1" applyBorder="1" applyAlignment="1">
      <alignment horizontal="right"/>
    </xf>
    <xf numFmtId="0" fontId="1" fillId="5" borderId="2" xfId="0" applyFont="1" applyFill="1" applyBorder="1" applyAlignment="1">
      <alignment vertical="top" wrapText="1"/>
    </xf>
    <xf numFmtId="0" fontId="3" fillId="5" borderId="3" xfId="0" applyFont="1" applyFill="1" applyBorder="1"/>
    <xf numFmtId="0" fontId="3" fillId="5" borderId="4" xfId="0" applyFont="1" applyFill="1" applyBorder="1"/>
    <xf numFmtId="2" fontId="4" fillId="0" borderId="1" xfId="0" applyNumberFormat="1" applyFont="1" applyBorder="1" applyAlignment="1">
      <alignment horizontal="right"/>
    </xf>
    <xf numFmtId="2" fontId="3" fillId="6" borderId="5" xfId="0" applyNumberFormat="1" applyFont="1" applyFill="1" applyBorder="1" applyAlignment="1">
      <alignment horizontal="right" vertical="center"/>
    </xf>
    <xf numFmtId="2" fontId="3" fillId="6" borderId="6" xfId="0" applyNumberFormat="1" applyFont="1" applyFill="1" applyBorder="1" applyAlignment="1">
      <alignment horizontal="right" vertical="center"/>
    </xf>
    <xf numFmtId="2" fontId="1" fillId="0" borderId="0" xfId="0" applyNumberFormat="1" applyFont="1" applyAlignment="1">
      <alignment horizontal="left" wrapText="1"/>
    </xf>
    <xf numFmtId="2" fontId="3" fillId="0" borderId="5" xfId="0" applyNumberFormat="1" applyFont="1" applyBorder="1" applyAlignment="1">
      <alignment vertical="center"/>
    </xf>
    <xf numFmtId="2" fontId="3" fillId="0" borderId="6" xfId="0" applyNumberFormat="1" applyFont="1" applyBorder="1" applyAlignment="1">
      <alignmen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 fillId="7" borderId="2" xfId="0" applyFont="1" applyFill="1" applyBorder="1" applyAlignment="1">
      <alignment vertical="top" wrapText="1"/>
    </xf>
    <xf numFmtId="0" fontId="3" fillId="7" borderId="7" xfId="0" applyFont="1" applyFill="1" applyBorder="1"/>
    <xf numFmtId="0" fontId="3" fillId="7" borderId="8" xfId="0" applyFont="1" applyFill="1" applyBorder="1"/>
    <xf numFmtId="2" fontId="2" fillId="6" borderId="5" xfId="0" applyNumberFormat="1" applyFont="1" applyFill="1" applyBorder="1" applyAlignment="1">
      <alignment horizontal="right" vertical="center"/>
    </xf>
    <xf numFmtId="2" fontId="2" fillId="6" borderId="6" xfId="0" applyNumberFormat="1" applyFont="1" applyFill="1" applyBorder="1" applyAlignment="1">
      <alignment horizontal="right" vertical="center"/>
    </xf>
    <xf numFmtId="2" fontId="2" fillId="0" borderId="5" xfId="0" applyNumberFormat="1" applyFont="1" applyBorder="1" applyAlignment="1">
      <alignment horizontal="right" vertical="center"/>
    </xf>
    <xf numFmtId="2" fontId="2" fillId="0" borderId="6" xfId="0" applyNumberFormat="1" applyFont="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17</xdr:col>
      <xdr:colOff>160020</xdr:colOff>
      <xdr:row>0</xdr:row>
      <xdr:rowOff>7620</xdr:rowOff>
    </xdr:from>
    <xdr:to>
      <xdr:col>18</xdr:col>
      <xdr:colOff>861060</xdr:colOff>
      <xdr:row>5</xdr:row>
      <xdr:rowOff>76200</xdr:rowOff>
    </xdr:to>
    <xdr:pic>
      <xdr:nvPicPr>
        <xdr:cNvPr id="2" name="Picture 1">
          <a:extLst>
            <a:ext uri="{FF2B5EF4-FFF2-40B4-BE49-F238E27FC236}">
              <a16:creationId xmlns:a16="http://schemas.microsoft.com/office/drawing/2014/main" id="{7A19C773-F39D-494D-9C4B-3D1AA00CB9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89340" y="7620"/>
          <a:ext cx="1691640" cy="9829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10</xdr:col>
      <xdr:colOff>701040</xdr:colOff>
      <xdr:row>4</xdr:row>
      <xdr:rowOff>386443</xdr:rowOff>
    </xdr:to>
    <xdr:pic>
      <xdr:nvPicPr>
        <xdr:cNvPr id="4" name="Picture 3">
          <a:extLst>
            <a:ext uri="{FF2B5EF4-FFF2-40B4-BE49-F238E27FC236}">
              <a16:creationId xmlns:a16="http://schemas.microsoft.com/office/drawing/2014/main" id="{4D98708E-C98C-6F95-159A-E4FA451AC4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4520" y="198120"/>
          <a:ext cx="1691640" cy="98298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446315</xdr:colOff>
      <xdr:row>0</xdr:row>
      <xdr:rowOff>0</xdr:rowOff>
    </xdr:from>
    <xdr:to>
      <xdr:col>13</xdr:col>
      <xdr:colOff>766355</xdr:colOff>
      <xdr:row>6</xdr:row>
      <xdr:rowOff>199209</xdr:rowOff>
    </xdr:to>
    <xdr:pic>
      <xdr:nvPicPr>
        <xdr:cNvPr id="2" name="Picture 1">
          <a:extLst>
            <a:ext uri="{FF2B5EF4-FFF2-40B4-BE49-F238E27FC236}">
              <a16:creationId xmlns:a16="http://schemas.microsoft.com/office/drawing/2014/main" id="{763642C7-92AF-D9A9-83B8-AF2EC504C0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20458" y="0"/>
          <a:ext cx="2301240" cy="137486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0EFC4-A701-46E9-B64A-9365C29BD406}">
  <dimension ref="A1:Y38"/>
  <sheetViews>
    <sheetView tabSelected="1" zoomScale="60" zoomScaleNormal="60" workbookViewId="0">
      <selection activeCell="W7" sqref="W7"/>
    </sheetView>
  </sheetViews>
  <sheetFormatPr defaultRowHeight="14.4" x14ac:dyDescent="0.3"/>
  <cols>
    <col min="2" max="2" width="45" style="11" customWidth="1"/>
    <col min="3" max="3" width="62.88671875" style="11" customWidth="1"/>
    <col min="4" max="4" width="9.5546875" style="35" customWidth="1"/>
    <col min="5" max="5" width="9.88671875" customWidth="1"/>
    <col min="6" max="6" width="14.44140625" customWidth="1"/>
    <col min="7" max="7" width="14.44140625" bestFit="1" customWidth="1"/>
    <col min="8" max="19" width="14.44140625" customWidth="1"/>
    <col min="20" max="20" width="18.33203125" style="43" customWidth="1"/>
    <col min="21" max="21" width="13.88671875" customWidth="1"/>
    <col min="22" max="22" width="15.5546875" customWidth="1"/>
    <col min="23" max="23" width="15.44140625" customWidth="1"/>
    <col min="24" max="25" width="13.6640625" style="1" customWidth="1"/>
    <col min="26" max="26" width="11" customWidth="1"/>
    <col min="27" max="27" width="7.44140625" customWidth="1"/>
    <col min="28" max="28" width="13.5546875" customWidth="1"/>
    <col min="29" max="29" width="6.6640625" customWidth="1"/>
    <col min="30" max="30" width="12.109375" customWidth="1"/>
  </cols>
  <sheetData>
    <row r="1" spans="1:25" ht="15.6" x14ac:dyDescent="0.3">
      <c r="C1" s="13"/>
      <c r="D1" s="28"/>
      <c r="E1" s="2"/>
      <c r="F1" s="2"/>
      <c r="G1" s="2"/>
      <c r="H1" s="2"/>
      <c r="I1" s="2"/>
      <c r="J1" s="2"/>
      <c r="K1" s="2"/>
      <c r="L1" s="2"/>
      <c r="M1" s="2"/>
      <c r="N1" s="2"/>
      <c r="O1" s="2"/>
      <c r="P1" s="2"/>
      <c r="Q1" s="2"/>
      <c r="R1" s="2"/>
      <c r="S1" s="2"/>
      <c r="T1" s="44"/>
    </row>
    <row r="2" spans="1:25" ht="15.6" x14ac:dyDescent="0.3">
      <c r="C2" s="13"/>
      <c r="D2" s="28"/>
      <c r="E2" s="2"/>
      <c r="F2" s="2"/>
      <c r="G2" s="2"/>
      <c r="H2" s="2"/>
      <c r="I2" s="2"/>
      <c r="J2" s="2"/>
      <c r="K2" s="2"/>
      <c r="L2" s="2"/>
      <c r="M2" s="2"/>
      <c r="N2" s="2"/>
      <c r="O2" s="2"/>
      <c r="P2" s="2"/>
      <c r="Q2" s="2"/>
      <c r="R2" s="2"/>
      <c r="S2" s="2"/>
      <c r="T2" s="45" t="s">
        <v>97</v>
      </c>
    </row>
    <row r="3" spans="1:25" ht="15.6" x14ac:dyDescent="0.3">
      <c r="B3" s="164" t="s">
        <v>41</v>
      </c>
      <c r="C3" s="164"/>
      <c r="D3" s="28"/>
      <c r="E3" s="2"/>
      <c r="F3" s="2"/>
      <c r="G3" s="2"/>
      <c r="H3" s="2"/>
      <c r="I3" s="2"/>
      <c r="J3" s="2"/>
      <c r="K3" s="2"/>
      <c r="L3" s="2"/>
      <c r="M3" s="2"/>
      <c r="N3" s="2"/>
      <c r="O3" s="2"/>
      <c r="P3" s="2"/>
      <c r="Q3" s="2"/>
      <c r="R3" s="2"/>
      <c r="S3" s="2"/>
      <c r="T3" s="45"/>
    </row>
    <row r="4" spans="1:25" ht="15.6" x14ac:dyDescent="0.3">
      <c r="C4" s="13"/>
      <c r="D4" s="28"/>
      <c r="E4" s="2"/>
      <c r="F4" s="2"/>
      <c r="G4" s="2"/>
      <c r="H4" s="2"/>
      <c r="I4" s="2"/>
      <c r="J4" s="2"/>
      <c r="K4" s="2"/>
      <c r="L4" s="2"/>
      <c r="M4" s="2"/>
      <c r="N4" s="2"/>
      <c r="O4" s="2"/>
      <c r="P4" s="2"/>
      <c r="Q4" s="2"/>
      <c r="R4" s="2"/>
      <c r="S4" s="2"/>
      <c r="T4" s="45"/>
    </row>
    <row r="5" spans="1:25" ht="15.6" x14ac:dyDescent="0.3">
      <c r="B5" s="80" t="s">
        <v>55</v>
      </c>
      <c r="C5" s="13"/>
      <c r="D5" s="28"/>
      <c r="E5" s="2"/>
      <c r="F5" s="2"/>
      <c r="G5" s="2"/>
      <c r="H5" s="2"/>
      <c r="I5" s="2"/>
      <c r="J5" s="2"/>
      <c r="K5" s="2"/>
      <c r="L5" s="2"/>
      <c r="M5" s="2"/>
      <c r="N5" s="2"/>
      <c r="O5" s="2"/>
      <c r="P5" s="2"/>
      <c r="Q5" s="2"/>
      <c r="R5" s="2"/>
      <c r="S5" s="2"/>
      <c r="T5" s="45"/>
    </row>
    <row r="6" spans="1:25" ht="15.6" x14ac:dyDescent="0.3">
      <c r="B6" s="12"/>
      <c r="C6" s="13"/>
      <c r="D6" s="28"/>
      <c r="E6" s="2"/>
      <c r="F6" s="2"/>
      <c r="G6" s="2"/>
      <c r="H6" s="2"/>
      <c r="I6" s="2"/>
      <c r="J6" s="2"/>
      <c r="K6" s="2"/>
      <c r="L6" s="2"/>
      <c r="M6" s="2"/>
      <c r="N6" s="2"/>
      <c r="O6" s="2"/>
      <c r="P6" s="2"/>
      <c r="Q6" s="2"/>
      <c r="R6" s="2"/>
      <c r="S6" s="2"/>
      <c r="T6" s="46"/>
    </row>
    <row r="7" spans="1:25" ht="16.2" thickBot="1" x14ac:dyDescent="0.35">
      <c r="B7" s="13"/>
      <c r="C7" s="13"/>
      <c r="D7" s="28"/>
      <c r="E7" s="2"/>
      <c r="F7" s="2"/>
      <c r="G7" s="2"/>
      <c r="H7" s="2"/>
      <c r="I7" s="2"/>
      <c r="J7" s="2"/>
      <c r="K7" s="2"/>
      <c r="L7" s="2"/>
      <c r="M7" s="2"/>
      <c r="N7" s="2"/>
      <c r="O7" s="2"/>
      <c r="P7" s="2"/>
      <c r="Q7" s="2"/>
      <c r="R7" s="2"/>
      <c r="S7" s="2"/>
      <c r="T7" s="46"/>
    </row>
    <row r="8" spans="1:25" ht="1.5" customHeight="1" x14ac:dyDescent="0.3">
      <c r="B8" s="13"/>
      <c r="C8" s="13"/>
      <c r="D8" s="28"/>
      <c r="E8" s="2"/>
      <c r="F8" s="2"/>
      <c r="G8" s="48" t="s">
        <v>0</v>
      </c>
      <c r="H8" s="49"/>
      <c r="I8" s="49"/>
      <c r="J8" s="49"/>
      <c r="K8" s="49"/>
      <c r="L8" s="49"/>
      <c r="M8" s="49"/>
      <c r="N8" s="49"/>
      <c r="O8" s="49"/>
      <c r="P8" s="49"/>
      <c r="Q8" s="49"/>
      <c r="R8" s="49"/>
      <c r="S8" s="49"/>
      <c r="T8" s="46"/>
    </row>
    <row r="9" spans="1:25" ht="46.8" x14ac:dyDescent="0.3">
      <c r="A9" s="4" t="s">
        <v>56</v>
      </c>
      <c r="B9" s="14" t="s">
        <v>1</v>
      </c>
      <c r="C9" s="14" t="s">
        <v>2</v>
      </c>
      <c r="D9" s="29" t="s">
        <v>3</v>
      </c>
      <c r="E9" s="3" t="s">
        <v>4</v>
      </c>
      <c r="F9" s="3" t="s">
        <v>5</v>
      </c>
      <c r="G9" s="51" t="s">
        <v>42</v>
      </c>
      <c r="H9" s="51" t="s">
        <v>40</v>
      </c>
      <c r="I9" s="51" t="s">
        <v>39</v>
      </c>
      <c r="J9" s="51" t="s">
        <v>38</v>
      </c>
      <c r="K9" s="51" t="s">
        <v>37</v>
      </c>
      <c r="L9" s="50" t="s">
        <v>29</v>
      </c>
      <c r="M9" s="50" t="s">
        <v>30</v>
      </c>
      <c r="N9" s="50" t="s">
        <v>31</v>
      </c>
      <c r="O9" s="50" t="s">
        <v>32</v>
      </c>
      <c r="P9" s="50" t="s">
        <v>33</v>
      </c>
      <c r="Q9" s="50" t="s">
        <v>34</v>
      </c>
      <c r="R9" s="50" t="s">
        <v>35</v>
      </c>
      <c r="S9" s="50" t="s">
        <v>36</v>
      </c>
      <c r="T9" s="47" t="s">
        <v>6</v>
      </c>
      <c r="X9"/>
      <c r="Y9"/>
    </row>
    <row r="10" spans="1:25" ht="15.6" x14ac:dyDescent="0.3">
      <c r="A10" s="5" t="s">
        <v>57</v>
      </c>
      <c r="B10" s="25" t="s">
        <v>83</v>
      </c>
      <c r="C10" s="26"/>
      <c r="D10" s="88"/>
      <c r="E10" s="88"/>
      <c r="F10" s="88"/>
      <c r="G10" s="88"/>
      <c r="H10" s="88"/>
      <c r="I10" s="88"/>
      <c r="J10" s="88"/>
      <c r="K10" s="88"/>
      <c r="L10" s="88"/>
      <c r="M10" s="88"/>
      <c r="N10" s="88"/>
      <c r="O10" s="88"/>
      <c r="P10" s="88"/>
      <c r="Q10" s="88"/>
      <c r="R10" s="88"/>
      <c r="S10" s="88"/>
      <c r="T10" s="88"/>
    </row>
    <row r="11" spans="1:25" ht="15.6" x14ac:dyDescent="0.3">
      <c r="A11" s="5" t="s">
        <v>58</v>
      </c>
      <c r="B11" s="52" t="s">
        <v>84</v>
      </c>
      <c r="C11" s="53"/>
      <c r="D11" s="61"/>
      <c r="E11" s="61"/>
      <c r="F11" s="61"/>
      <c r="G11" s="61"/>
      <c r="H11" s="61"/>
      <c r="I11" s="61"/>
      <c r="J11" s="61"/>
      <c r="K11" s="61"/>
      <c r="L11" s="61">
        <f t="shared" ref="L11:S11" si="0">L12+L13+L14</f>
        <v>0</v>
      </c>
      <c r="M11" s="61">
        <f t="shared" si="0"/>
        <v>0</v>
      </c>
      <c r="N11" s="61">
        <f t="shared" si="0"/>
        <v>0</v>
      </c>
      <c r="O11" s="61">
        <f t="shared" si="0"/>
        <v>0</v>
      </c>
      <c r="P11" s="61">
        <f t="shared" si="0"/>
        <v>0</v>
      </c>
      <c r="Q11" s="61">
        <f t="shared" si="0"/>
        <v>0</v>
      </c>
      <c r="R11" s="61">
        <f t="shared" si="0"/>
        <v>0</v>
      </c>
      <c r="S11" s="61">
        <f t="shared" si="0"/>
        <v>0</v>
      </c>
      <c r="T11" s="61"/>
    </row>
    <row r="12" spans="1:25" ht="156" x14ac:dyDescent="0.3">
      <c r="A12" s="4" t="s">
        <v>59</v>
      </c>
      <c r="B12" s="59" t="s">
        <v>7</v>
      </c>
      <c r="C12" s="17" t="s">
        <v>25</v>
      </c>
      <c r="D12" s="42"/>
      <c r="E12" s="19"/>
      <c r="F12" s="19"/>
      <c r="G12" s="62"/>
      <c r="H12" s="62"/>
      <c r="I12" s="62"/>
      <c r="J12" s="62"/>
      <c r="K12" s="62"/>
      <c r="L12" s="62"/>
      <c r="M12" s="62"/>
      <c r="N12" s="62"/>
      <c r="O12" s="62"/>
      <c r="P12" s="62"/>
      <c r="Q12" s="62"/>
      <c r="R12" s="62"/>
      <c r="S12" s="62"/>
      <c r="T12" s="63"/>
    </row>
    <row r="13" spans="1:25" ht="46.8" x14ac:dyDescent="0.3">
      <c r="A13" s="4" t="s">
        <v>60</v>
      </c>
      <c r="B13" s="16" t="s">
        <v>43</v>
      </c>
      <c r="C13" s="15" t="s">
        <v>26</v>
      </c>
      <c r="D13" s="37"/>
      <c r="E13" s="36"/>
      <c r="F13" s="36"/>
      <c r="G13" s="64"/>
      <c r="H13" s="64"/>
      <c r="I13" s="64"/>
      <c r="J13" s="64"/>
      <c r="K13" s="64"/>
      <c r="L13" s="64"/>
      <c r="M13" s="64"/>
      <c r="N13" s="64"/>
      <c r="O13" s="64"/>
      <c r="P13" s="64"/>
      <c r="Q13" s="64"/>
      <c r="R13" s="64"/>
      <c r="S13" s="64"/>
      <c r="T13" s="65"/>
    </row>
    <row r="14" spans="1:25" ht="31.2" x14ac:dyDescent="0.3">
      <c r="A14" s="4" t="s">
        <v>61</v>
      </c>
      <c r="B14" s="16" t="s">
        <v>44</v>
      </c>
      <c r="C14" s="16" t="s">
        <v>8</v>
      </c>
      <c r="D14" s="38"/>
      <c r="E14" s="39"/>
      <c r="F14" s="39"/>
      <c r="G14" s="66"/>
      <c r="H14" s="66"/>
      <c r="I14" s="66"/>
      <c r="J14" s="66"/>
      <c r="K14" s="66"/>
      <c r="L14" s="66"/>
      <c r="M14" s="66"/>
      <c r="N14" s="66"/>
      <c r="O14" s="66"/>
      <c r="P14" s="66"/>
      <c r="Q14" s="66"/>
      <c r="R14" s="66"/>
      <c r="S14" s="66"/>
      <c r="T14" s="67"/>
    </row>
    <row r="15" spans="1:25" ht="31.2" customHeight="1" x14ac:dyDescent="0.3">
      <c r="A15" s="5" t="s">
        <v>62</v>
      </c>
      <c r="B15" s="165" t="s">
        <v>85</v>
      </c>
      <c r="C15" s="166"/>
      <c r="D15" s="54"/>
      <c r="E15" s="54"/>
      <c r="F15" s="54"/>
      <c r="G15" s="54"/>
      <c r="H15" s="54"/>
      <c r="I15" s="54"/>
      <c r="J15" s="54"/>
      <c r="K15" s="54"/>
      <c r="L15" s="54"/>
      <c r="M15" s="54"/>
      <c r="N15" s="54"/>
      <c r="O15" s="54"/>
      <c r="P15" s="54"/>
      <c r="Q15" s="54"/>
      <c r="R15" s="54"/>
      <c r="S15" s="54"/>
      <c r="T15" s="54"/>
    </row>
    <row r="16" spans="1:25" ht="15.6" x14ac:dyDescent="0.3">
      <c r="A16" s="108" t="s">
        <v>63</v>
      </c>
      <c r="B16" s="83" t="s">
        <v>86</v>
      </c>
      <c r="C16" s="81"/>
      <c r="D16" s="61"/>
      <c r="E16" s="61"/>
      <c r="F16" s="61"/>
      <c r="G16" s="61"/>
      <c r="H16" s="61"/>
      <c r="I16" s="61"/>
      <c r="J16" s="61"/>
      <c r="K16" s="61"/>
      <c r="L16" s="61"/>
      <c r="M16" s="61"/>
      <c r="N16" s="61"/>
      <c r="O16" s="61"/>
      <c r="P16" s="61"/>
      <c r="Q16" s="61"/>
      <c r="R16" s="61"/>
      <c r="S16" s="61"/>
      <c r="T16" s="61"/>
    </row>
    <row r="17" spans="1:20" ht="62.4" x14ac:dyDescent="0.3">
      <c r="A17" s="4" t="s">
        <v>64</v>
      </c>
      <c r="B17" s="15" t="s">
        <v>21</v>
      </c>
      <c r="C17" s="16" t="s">
        <v>20</v>
      </c>
      <c r="D17" s="38"/>
      <c r="E17" s="39"/>
      <c r="F17" s="39"/>
      <c r="G17" s="68"/>
      <c r="H17" s="68"/>
      <c r="I17" s="68"/>
      <c r="J17" s="68"/>
      <c r="K17" s="68"/>
      <c r="L17" s="68"/>
      <c r="M17" s="68"/>
      <c r="N17" s="68"/>
      <c r="O17" s="68"/>
      <c r="P17" s="68"/>
      <c r="Q17" s="68"/>
      <c r="R17" s="68"/>
      <c r="S17" s="68"/>
      <c r="T17" s="69"/>
    </row>
    <row r="18" spans="1:20" s="1" customFormat="1" ht="15.6" x14ac:dyDescent="0.3">
      <c r="A18" s="109" t="s">
        <v>65</v>
      </c>
      <c r="B18" s="20" t="s">
        <v>93</v>
      </c>
      <c r="C18" s="18"/>
      <c r="D18" s="89"/>
      <c r="E18" s="89"/>
      <c r="F18" s="89"/>
      <c r="G18" s="89"/>
      <c r="H18" s="89"/>
      <c r="I18" s="89"/>
      <c r="J18" s="89"/>
      <c r="K18" s="89"/>
      <c r="L18" s="89"/>
      <c r="M18" s="89"/>
      <c r="N18" s="89"/>
      <c r="O18" s="89"/>
      <c r="P18" s="89"/>
      <c r="Q18" s="89"/>
      <c r="R18" s="89"/>
      <c r="S18" s="89"/>
      <c r="T18" s="89"/>
    </row>
    <row r="19" spans="1:20" ht="46.8" x14ac:dyDescent="0.3">
      <c r="A19" s="4" t="s">
        <v>66</v>
      </c>
      <c r="B19" s="15" t="s">
        <v>13</v>
      </c>
      <c r="C19" s="15" t="s">
        <v>14</v>
      </c>
      <c r="D19" s="33"/>
      <c r="E19" s="5"/>
      <c r="F19" s="5"/>
      <c r="G19" s="64"/>
      <c r="H19" s="64"/>
      <c r="I19" s="64"/>
      <c r="J19" s="64"/>
      <c r="K19" s="64"/>
      <c r="L19" s="64"/>
      <c r="M19" s="64"/>
      <c r="N19" s="64"/>
      <c r="O19" s="64"/>
      <c r="P19" s="64"/>
      <c r="Q19" s="64"/>
      <c r="R19" s="64"/>
      <c r="S19" s="64"/>
      <c r="T19" s="65"/>
    </row>
    <row r="20" spans="1:20" ht="46.8" x14ac:dyDescent="0.3">
      <c r="A20" s="4" t="s">
        <v>67</v>
      </c>
      <c r="B20" s="15" t="s">
        <v>48</v>
      </c>
      <c r="C20" s="22" t="s">
        <v>15</v>
      </c>
      <c r="D20" s="33"/>
      <c r="E20" s="5"/>
      <c r="F20" s="5"/>
      <c r="G20" s="64"/>
      <c r="H20" s="64"/>
      <c r="I20" s="64"/>
      <c r="J20" s="64"/>
      <c r="K20" s="64"/>
      <c r="L20" s="64"/>
      <c r="M20" s="64"/>
      <c r="N20" s="64"/>
      <c r="O20" s="64"/>
      <c r="P20" s="64"/>
      <c r="Q20" s="64"/>
      <c r="R20" s="64"/>
      <c r="S20" s="64"/>
      <c r="T20" s="65"/>
    </row>
    <row r="21" spans="1:20" ht="46.8" x14ac:dyDescent="0.3">
      <c r="A21" s="4" t="s">
        <v>68</v>
      </c>
      <c r="B21" s="15" t="s">
        <v>49</v>
      </c>
      <c r="C21" s="15" t="s">
        <v>11</v>
      </c>
      <c r="D21" s="33"/>
      <c r="E21" s="5"/>
      <c r="F21" s="9"/>
      <c r="G21" s="64"/>
      <c r="H21" s="64"/>
      <c r="I21" s="64"/>
      <c r="J21" s="64"/>
      <c r="K21" s="64"/>
      <c r="L21" s="64"/>
      <c r="M21" s="64"/>
      <c r="N21" s="64"/>
      <c r="O21" s="64"/>
      <c r="P21" s="64"/>
      <c r="Q21" s="64"/>
      <c r="R21" s="64"/>
      <c r="S21" s="64"/>
      <c r="T21" s="65"/>
    </row>
    <row r="22" spans="1:20" s="1" customFormat="1" ht="15.6" x14ac:dyDescent="0.3">
      <c r="A22" s="109" t="s">
        <v>69</v>
      </c>
      <c r="B22" s="20" t="s">
        <v>47</v>
      </c>
      <c r="C22" s="18"/>
      <c r="D22" s="90"/>
      <c r="E22" s="91"/>
      <c r="F22" s="91"/>
      <c r="G22" s="91"/>
      <c r="H22" s="91"/>
      <c r="I22" s="91"/>
      <c r="J22" s="91"/>
      <c r="K22" s="91"/>
      <c r="L22" s="91"/>
      <c r="M22" s="91"/>
      <c r="N22" s="91"/>
      <c r="O22" s="91"/>
      <c r="P22" s="91"/>
      <c r="Q22" s="91"/>
      <c r="R22" s="91"/>
      <c r="S22" s="91"/>
      <c r="T22" s="92"/>
    </row>
    <row r="23" spans="1:20" ht="62.4" x14ac:dyDescent="0.3">
      <c r="A23" s="4" t="s">
        <v>70</v>
      </c>
      <c r="B23" s="15" t="s">
        <v>12</v>
      </c>
      <c r="C23" s="15" t="s">
        <v>16</v>
      </c>
      <c r="D23" s="37"/>
      <c r="E23" s="36"/>
      <c r="F23" s="36"/>
      <c r="G23" s="72"/>
      <c r="H23" s="72"/>
      <c r="I23" s="72"/>
      <c r="J23" s="72"/>
      <c r="K23" s="72"/>
      <c r="L23" s="72"/>
      <c r="M23" s="72"/>
      <c r="N23" s="72"/>
      <c r="O23" s="72"/>
      <c r="P23" s="72"/>
      <c r="Q23" s="72"/>
      <c r="R23" s="72"/>
      <c r="S23" s="72"/>
      <c r="T23" s="73"/>
    </row>
    <row r="24" spans="1:20" ht="62.4" x14ac:dyDescent="0.3">
      <c r="A24" s="4" t="s">
        <v>71</v>
      </c>
      <c r="B24" s="40" t="s">
        <v>17</v>
      </c>
      <c r="C24" s="15" t="s">
        <v>18</v>
      </c>
      <c r="D24" s="167"/>
      <c r="E24" s="36"/>
      <c r="F24" s="169"/>
      <c r="G24" s="160"/>
      <c r="H24" s="74"/>
      <c r="I24" s="74"/>
      <c r="J24" s="74"/>
      <c r="K24" s="74"/>
      <c r="L24" s="74"/>
      <c r="M24" s="74"/>
      <c r="N24" s="74"/>
      <c r="O24" s="74"/>
      <c r="P24" s="74"/>
      <c r="Q24" s="74"/>
      <c r="R24" s="74"/>
      <c r="S24" s="74"/>
      <c r="T24" s="63"/>
    </row>
    <row r="25" spans="1:20" ht="62.4" x14ac:dyDescent="0.3">
      <c r="A25" s="4" t="s">
        <v>72</v>
      </c>
      <c r="B25" s="41" t="s">
        <v>50</v>
      </c>
      <c r="C25" s="15" t="s">
        <v>19</v>
      </c>
      <c r="D25" s="168"/>
      <c r="E25" s="36"/>
      <c r="F25" s="170"/>
      <c r="G25" s="161"/>
      <c r="H25" s="75"/>
      <c r="I25" s="75"/>
      <c r="J25" s="75"/>
      <c r="K25" s="75"/>
      <c r="L25" s="75"/>
      <c r="M25" s="75"/>
      <c r="N25" s="75"/>
      <c r="O25" s="75"/>
      <c r="P25" s="75"/>
      <c r="Q25" s="75"/>
      <c r="R25" s="75"/>
      <c r="S25" s="75"/>
      <c r="T25" s="76"/>
    </row>
    <row r="26" spans="1:20" ht="15.6" x14ac:dyDescent="0.3">
      <c r="A26" s="5" t="s">
        <v>73</v>
      </c>
      <c r="B26" s="20" t="s">
        <v>89</v>
      </c>
      <c r="C26" s="18"/>
      <c r="D26" s="93"/>
      <c r="E26" s="61"/>
      <c r="F26" s="61"/>
      <c r="G26" s="61"/>
      <c r="H26" s="61"/>
      <c r="I26" s="61"/>
      <c r="J26" s="61"/>
      <c r="K26" s="61"/>
      <c r="L26" s="61"/>
      <c r="M26" s="61"/>
      <c r="N26" s="61"/>
      <c r="O26" s="61"/>
      <c r="P26" s="61"/>
      <c r="Q26" s="61"/>
      <c r="R26" s="61"/>
      <c r="S26" s="61"/>
      <c r="T26" s="94"/>
    </row>
    <row r="27" spans="1:20" ht="31.2" x14ac:dyDescent="0.3">
      <c r="A27" s="4" t="s">
        <v>74</v>
      </c>
      <c r="B27" s="21" t="s">
        <v>51</v>
      </c>
      <c r="C27" s="21" t="s">
        <v>27</v>
      </c>
      <c r="D27" s="70"/>
      <c r="E27" s="71"/>
      <c r="F27" s="71"/>
      <c r="G27" s="64"/>
      <c r="H27" s="64"/>
      <c r="I27" s="64"/>
      <c r="J27" s="64"/>
      <c r="K27" s="64"/>
      <c r="L27" s="64"/>
      <c r="M27" s="64"/>
      <c r="N27" s="64"/>
      <c r="O27" s="64"/>
      <c r="P27" s="64"/>
      <c r="Q27" s="64"/>
      <c r="R27" s="64"/>
      <c r="S27" s="64"/>
      <c r="T27" s="65"/>
    </row>
    <row r="28" spans="1:20" ht="31.2" x14ac:dyDescent="0.3">
      <c r="A28" s="4" t="s">
        <v>75</v>
      </c>
      <c r="B28" s="21" t="s">
        <v>52</v>
      </c>
      <c r="C28" s="15" t="s">
        <v>9</v>
      </c>
      <c r="D28" s="70"/>
      <c r="E28" s="71"/>
      <c r="F28" s="71"/>
      <c r="G28" s="64"/>
      <c r="H28" s="64"/>
      <c r="I28" s="64"/>
      <c r="J28" s="64"/>
      <c r="K28" s="64"/>
      <c r="L28" s="64"/>
      <c r="M28" s="64"/>
      <c r="N28" s="64"/>
      <c r="O28" s="64"/>
      <c r="P28" s="64"/>
      <c r="Q28" s="64"/>
      <c r="R28" s="64"/>
      <c r="S28" s="64"/>
      <c r="T28" s="65"/>
    </row>
    <row r="29" spans="1:20" ht="52.5" customHeight="1" x14ac:dyDescent="0.3">
      <c r="A29" s="4" t="s">
        <v>76</v>
      </c>
      <c r="B29" s="21" t="s">
        <v>53</v>
      </c>
      <c r="C29" s="15" t="s">
        <v>28</v>
      </c>
      <c r="D29" s="70"/>
      <c r="E29" s="71"/>
      <c r="F29" s="71"/>
      <c r="G29" s="64"/>
      <c r="H29" s="64"/>
      <c r="I29" s="64"/>
      <c r="J29" s="64"/>
      <c r="K29" s="64"/>
      <c r="L29" s="64"/>
      <c r="M29" s="64"/>
      <c r="N29" s="64"/>
      <c r="O29" s="64"/>
      <c r="P29" s="64"/>
      <c r="Q29" s="64"/>
      <c r="R29" s="64"/>
      <c r="S29" s="64"/>
      <c r="T29" s="65"/>
    </row>
    <row r="30" spans="1:20" ht="15.6" x14ac:dyDescent="0.3">
      <c r="A30" s="5" t="s">
        <v>77</v>
      </c>
      <c r="B30" s="27" t="s">
        <v>90</v>
      </c>
      <c r="C30" s="23"/>
      <c r="D30" s="95"/>
      <c r="E30" s="96"/>
      <c r="F30" s="96"/>
      <c r="G30" s="96"/>
      <c r="H30" s="96"/>
      <c r="I30" s="96"/>
      <c r="J30" s="96"/>
      <c r="K30" s="96"/>
      <c r="L30" s="96"/>
      <c r="M30" s="96"/>
      <c r="N30" s="96"/>
      <c r="O30" s="96"/>
      <c r="P30" s="96"/>
      <c r="Q30" s="96"/>
      <c r="R30" s="96"/>
      <c r="S30" s="96"/>
      <c r="T30" s="97"/>
    </row>
    <row r="31" spans="1:20" ht="15.6" x14ac:dyDescent="0.3">
      <c r="A31" s="4" t="s">
        <v>78</v>
      </c>
      <c r="B31" s="55" t="s">
        <v>91</v>
      </c>
      <c r="C31" s="56"/>
      <c r="D31" s="77"/>
      <c r="E31" s="78"/>
      <c r="F31" s="78"/>
      <c r="G31" s="78"/>
      <c r="H31" s="78"/>
      <c r="I31" s="78"/>
      <c r="J31" s="78"/>
      <c r="K31" s="78"/>
      <c r="L31" s="78"/>
      <c r="M31" s="78"/>
      <c r="N31" s="78"/>
      <c r="O31" s="78"/>
      <c r="P31" s="78"/>
      <c r="Q31" s="78"/>
      <c r="R31" s="78"/>
      <c r="S31" s="78"/>
      <c r="T31" s="79"/>
    </row>
    <row r="32" spans="1:20" ht="46.95" customHeight="1" x14ac:dyDescent="0.3">
      <c r="A32" s="4" t="s">
        <v>79</v>
      </c>
      <c r="B32" s="162" t="s">
        <v>22</v>
      </c>
      <c r="C32" s="17" t="s">
        <v>23</v>
      </c>
      <c r="D32" s="34"/>
      <c r="E32" s="19"/>
      <c r="F32" s="19"/>
      <c r="G32" s="62"/>
      <c r="H32" s="62"/>
      <c r="I32" s="62"/>
      <c r="J32" s="62"/>
      <c r="K32" s="62"/>
      <c r="L32" s="62"/>
      <c r="M32" s="62"/>
      <c r="N32" s="62"/>
      <c r="O32" s="62"/>
      <c r="P32" s="62"/>
      <c r="Q32" s="62"/>
      <c r="R32" s="62"/>
      <c r="S32" s="62"/>
      <c r="T32" s="63"/>
    </row>
    <row r="33" spans="1:21" ht="15.6" x14ac:dyDescent="0.3">
      <c r="A33" s="4" t="s">
        <v>80</v>
      </c>
      <c r="B33" s="163"/>
      <c r="C33" s="17" t="s">
        <v>24</v>
      </c>
      <c r="D33" s="34"/>
      <c r="E33" s="19"/>
      <c r="F33" s="19"/>
      <c r="G33" s="62"/>
      <c r="H33" s="62"/>
      <c r="I33" s="62"/>
      <c r="J33" s="62"/>
      <c r="K33" s="62"/>
      <c r="L33" s="62"/>
      <c r="M33" s="62"/>
      <c r="N33" s="62"/>
      <c r="O33" s="62"/>
      <c r="P33" s="62"/>
      <c r="Q33" s="62"/>
      <c r="R33" s="62"/>
      <c r="S33" s="62"/>
      <c r="T33" s="63"/>
    </row>
    <row r="34" spans="1:21" ht="15.6" customHeight="1" x14ac:dyDescent="0.3">
      <c r="A34" s="5" t="s">
        <v>81</v>
      </c>
      <c r="B34" s="87" t="s">
        <v>94</v>
      </c>
      <c r="C34" s="105"/>
      <c r="D34" s="106"/>
      <c r="E34" s="106"/>
      <c r="F34" s="106"/>
      <c r="G34" s="104"/>
      <c r="H34" s="104"/>
      <c r="I34" s="104"/>
      <c r="J34" s="104"/>
      <c r="K34" s="104"/>
      <c r="L34" s="104"/>
      <c r="M34" s="104"/>
      <c r="N34" s="104"/>
      <c r="O34" s="104"/>
      <c r="P34" s="104"/>
      <c r="Q34" s="104"/>
      <c r="R34" s="104"/>
      <c r="S34" s="104"/>
      <c r="T34" s="104"/>
      <c r="U34" s="43"/>
    </row>
    <row r="35" spans="1:21" ht="15.6" x14ac:dyDescent="0.3">
      <c r="A35" s="5" t="s">
        <v>82</v>
      </c>
      <c r="B35" s="82" t="s">
        <v>10</v>
      </c>
      <c r="C35" s="60"/>
      <c r="D35" s="102"/>
      <c r="E35" s="102"/>
      <c r="F35" s="102"/>
      <c r="G35" s="103"/>
      <c r="H35" s="103"/>
      <c r="I35" s="103"/>
      <c r="J35" s="103"/>
      <c r="K35" s="103"/>
      <c r="L35" s="103"/>
      <c r="M35" s="103"/>
      <c r="N35" s="103"/>
      <c r="O35" s="103"/>
      <c r="P35" s="103"/>
      <c r="Q35" s="103"/>
      <c r="R35" s="103"/>
      <c r="S35" s="103"/>
      <c r="T35" s="103"/>
    </row>
    <row r="38" spans="1:21" x14ac:dyDescent="0.3">
      <c r="U38" s="43"/>
    </row>
  </sheetData>
  <mergeCells count="6">
    <mergeCell ref="G24:G25"/>
    <mergeCell ref="B32:B33"/>
    <mergeCell ref="B3:C3"/>
    <mergeCell ref="B15:C15"/>
    <mergeCell ref="D24:D25"/>
    <mergeCell ref="F24:F2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topLeftCell="A2" zoomScale="70" zoomScaleNormal="70" workbookViewId="0">
      <selection activeCell="L3" sqref="L3"/>
    </sheetView>
  </sheetViews>
  <sheetFormatPr defaultRowHeight="14.4" x14ac:dyDescent="0.3"/>
  <cols>
    <col min="2" max="2" width="45" style="11" customWidth="1"/>
    <col min="3" max="3" width="73.21875" style="11" customWidth="1"/>
    <col min="4" max="4" width="9.5546875" style="35" customWidth="1"/>
    <col min="5" max="5" width="9.88671875" customWidth="1"/>
    <col min="6" max="6" width="14.44140625" customWidth="1"/>
    <col min="7" max="7" width="14.44140625" bestFit="1" customWidth="1"/>
    <col min="8" max="11" width="14.44140625" customWidth="1"/>
    <col min="12" max="12" width="18.33203125" style="43" customWidth="1"/>
    <col min="13" max="13" width="13.88671875" customWidth="1"/>
    <col min="14" max="14" width="15.5546875" customWidth="1"/>
    <col min="15" max="15" width="15.44140625" customWidth="1"/>
    <col min="16" max="17" width="13.6640625" style="1" customWidth="1"/>
    <col min="18" max="18" width="11" customWidth="1"/>
    <col min="19" max="19" width="7.44140625" customWidth="1"/>
    <col min="20" max="20" width="13.5546875" customWidth="1"/>
    <col min="21" max="21" width="6.6640625" customWidth="1"/>
    <col min="22" max="22" width="12.109375" customWidth="1"/>
  </cols>
  <sheetData>
    <row r="1" spans="1:17" ht="15.6" x14ac:dyDescent="0.3">
      <c r="C1" s="13"/>
      <c r="D1" s="28"/>
      <c r="E1" s="2"/>
      <c r="F1" s="2"/>
      <c r="G1" s="2"/>
      <c r="H1" s="2"/>
      <c r="I1" s="2"/>
      <c r="J1" s="2"/>
      <c r="K1" s="2"/>
      <c r="L1" s="44" t="s">
        <v>54</v>
      </c>
    </row>
    <row r="2" spans="1:17" ht="15.6" x14ac:dyDescent="0.3">
      <c r="C2" s="13"/>
      <c r="D2" s="28"/>
      <c r="E2" s="2"/>
      <c r="F2" s="2"/>
      <c r="G2" s="2"/>
      <c r="H2" s="2"/>
      <c r="I2" s="2"/>
      <c r="J2" s="2"/>
      <c r="K2" s="2"/>
      <c r="L2" s="45"/>
    </row>
    <row r="3" spans="1:17" ht="15.6" x14ac:dyDescent="0.3">
      <c r="B3" s="164" t="s">
        <v>41</v>
      </c>
      <c r="C3" s="164"/>
      <c r="D3" s="28"/>
      <c r="E3" s="2"/>
      <c r="F3" s="2"/>
      <c r="G3" s="2"/>
      <c r="H3" s="2"/>
      <c r="I3" s="2"/>
      <c r="J3" s="2"/>
      <c r="K3" s="2"/>
      <c r="L3" s="45" t="s">
        <v>96</v>
      </c>
    </row>
    <row r="4" spans="1:17" ht="15.6" x14ac:dyDescent="0.3">
      <c r="C4" s="13"/>
      <c r="D4" s="28"/>
      <c r="E4" s="2"/>
      <c r="F4" s="2"/>
      <c r="G4" s="2"/>
      <c r="H4" s="2"/>
      <c r="I4" s="2"/>
      <c r="J4" s="2"/>
      <c r="K4" s="2"/>
      <c r="L4" s="45"/>
    </row>
    <row r="5" spans="1:17" ht="31.2" customHeight="1" x14ac:dyDescent="0.3">
      <c r="B5" s="177" t="s">
        <v>45</v>
      </c>
      <c r="C5" s="177"/>
      <c r="D5" s="28"/>
      <c r="E5" s="2"/>
      <c r="F5" s="2"/>
      <c r="G5" s="2"/>
      <c r="H5" s="2"/>
      <c r="I5" s="2"/>
      <c r="J5" s="2"/>
      <c r="K5" s="2"/>
      <c r="L5" s="45"/>
    </row>
    <row r="6" spans="1:17" ht="15.6" x14ac:dyDescent="0.3">
      <c r="B6" s="12"/>
      <c r="C6" s="13"/>
      <c r="D6" s="28"/>
      <c r="E6" s="2"/>
      <c r="F6" s="2"/>
      <c r="G6" s="2"/>
      <c r="H6" s="2"/>
      <c r="I6" s="2"/>
      <c r="J6" s="2"/>
      <c r="K6" s="2"/>
      <c r="L6" s="46"/>
    </row>
    <row r="7" spans="1:17" ht="15.6" x14ac:dyDescent="0.3">
      <c r="B7" s="13"/>
      <c r="C7" s="13"/>
      <c r="D7" s="28"/>
      <c r="E7" s="2"/>
      <c r="F7" s="2"/>
      <c r="G7" s="2"/>
      <c r="H7" s="2"/>
      <c r="I7" s="2"/>
      <c r="J7" s="2"/>
      <c r="K7" s="2"/>
      <c r="L7" s="46"/>
      <c r="N7" s="2"/>
    </row>
    <row r="8" spans="1:17" ht="1.5" customHeight="1" x14ac:dyDescent="0.3">
      <c r="B8" s="13"/>
      <c r="C8" s="13"/>
      <c r="D8" s="28"/>
      <c r="E8" s="2"/>
      <c r="F8" s="2"/>
      <c r="G8" s="2" t="s">
        <v>0</v>
      </c>
      <c r="H8" s="2"/>
      <c r="I8" s="2"/>
      <c r="J8" s="2"/>
      <c r="K8" s="2"/>
      <c r="L8" s="46"/>
    </row>
    <row r="9" spans="1:17" ht="46.8" x14ac:dyDescent="0.3">
      <c r="A9" s="4" t="s">
        <v>56</v>
      </c>
      <c r="B9" s="14" t="s">
        <v>1</v>
      </c>
      <c r="C9" s="14" t="s">
        <v>2</v>
      </c>
      <c r="D9" s="29" t="s">
        <v>3</v>
      </c>
      <c r="E9" s="3" t="s">
        <v>4</v>
      </c>
      <c r="F9" s="3" t="s">
        <v>5</v>
      </c>
      <c r="G9" s="3">
        <v>2023</v>
      </c>
      <c r="H9" s="114">
        <v>2024</v>
      </c>
      <c r="I9" s="114">
        <v>2025</v>
      </c>
      <c r="J9" s="114">
        <v>2026</v>
      </c>
      <c r="K9" s="114">
        <v>2027</v>
      </c>
      <c r="L9" s="115" t="s">
        <v>6</v>
      </c>
      <c r="P9"/>
      <c r="Q9"/>
    </row>
    <row r="10" spans="1:17" ht="15.6" x14ac:dyDescent="0.3">
      <c r="A10" s="5" t="s">
        <v>57</v>
      </c>
      <c r="B10" s="25" t="s">
        <v>83</v>
      </c>
      <c r="C10" s="26"/>
      <c r="D10" s="113"/>
      <c r="E10" s="111"/>
      <c r="F10" s="111"/>
      <c r="G10" s="143">
        <f>G11+G15</f>
        <v>69516.399999999994</v>
      </c>
      <c r="H10" s="143">
        <f t="shared" ref="H10:K10" si="0">H11+H15</f>
        <v>104152.32000000001</v>
      </c>
      <c r="I10" s="143">
        <f t="shared" si="0"/>
        <v>111879.44</v>
      </c>
      <c r="J10" s="143">
        <f t="shared" si="0"/>
        <v>125682.56</v>
      </c>
      <c r="K10" s="143">
        <f t="shared" si="0"/>
        <v>0</v>
      </c>
      <c r="L10" s="112">
        <f>G10+H10+I10+J10+K10</f>
        <v>411230.72000000003</v>
      </c>
    </row>
    <row r="11" spans="1:17" ht="15.6" x14ac:dyDescent="0.3">
      <c r="A11" s="5" t="s">
        <v>58</v>
      </c>
      <c r="B11" s="52" t="s">
        <v>84</v>
      </c>
      <c r="C11" s="53"/>
      <c r="D11" s="53"/>
      <c r="E11" s="53"/>
      <c r="F11" s="53"/>
      <c r="G11" s="53">
        <f>G12+G13+G14</f>
        <v>10516.400000000001</v>
      </c>
      <c r="H11" s="53">
        <f t="shared" ref="H11:K11" si="1">H12+H13+H14</f>
        <v>54748.320000000007</v>
      </c>
      <c r="I11" s="53">
        <f t="shared" si="1"/>
        <v>59725.439999999995</v>
      </c>
      <c r="J11" s="53">
        <f t="shared" si="1"/>
        <v>64702.560000000005</v>
      </c>
      <c r="K11" s="8">
        <f t="shared" si="1"/>
        <v>0</v>
      </c>
      <c r="L11" s="123">
        <f t="shared" ref="L11:L23" si="2">G11+H11+I11+J11+K11</f>
        <v>189692.72</v>
      </c>
    </row>
    <row r="12" spans="1:17" ht="124.8" x14ac:dyDescent="0.3">
      <c r="A12" s="4" t="s">
        <v>59</v>
      </c>
      <c r="B12" s="59" t="s">
        <v>7</v>
      </c>
      <c r="C12" s="17" t="s">
        <v>25</v>
      </c>
      <c r="D12" s="116">
        <v>0.5</v>
      </c>
      <c r="E12" s="118">
        <v>39</v>
      </c>
      <c r="F12" s="118">
        <v>1404.9</v>
      </c>
      <c r="G12" s="119">
        <f>F12*3</f>
        <v>4214.7000000000007</v>
      </c>
      <c r="H12" s="120">
        <f>(F12*0.1+F12)*12</f>
        <v>18544.68</v>
      </c>
      <c r="I12" s="120">
        <f>(F12*0.2+F12)*12</f>
        <v>20230.560000000001</v>
      </c>
      <c r="J12" s="120">
        <f>(F12*0.3+F12)*12</f>
        <v>21916.440000000002</v>
      </c>
      <c r="K12" s="119">
        <v>0</v>
      </c>
      <c r="L12" s="7">
        <f t="shared" si="2"/>
        <v>64906.380000000005</v>
      </c>
    </row>
    <row r="13" spans="1:17" ht="46.8" x14ac:dyDescent="0.3">
      <c r="A13" s="4" t="s">
        <v>60</v>
      </c>
      <c r="B13" s="16" t="s">
        <v>43</v>
      </c>
      <c r="C13" s="15" t="s">
        <v>26</v>
      </c>
      <c r="D13" s="38">
        <v>0.5</v>
      </c>
      <c r="E13" s="38">
        <v>39</v>
      </c>
      <c r="F13" s="38">
        <v>1538.7</v>
      </c>
      <c r="G13" s="120">
        <f>F13*3</f>
        <v>4616.1000000000004</v>
      </c>
      <c r="H13" s="120">
        <f>(F13*0.1+F13)*12</f>
        <v>20310.840000000004</v>
      </c>
      <c r="I13" s="120">
        <f>(F13*0.2+F13)*12</f>
        <v>22157.279999999999</v>
      </c>
      <c r="J13" s="120">
        <f>(F13*0.3+F13)*12</f>
        <v>24003.72</v>
      </c>
      <c r="K13" s="120">
        <v>0</v>
      </c>
      <c r="L13" s="7">
        <f t="shared" si="2"/>
        <v>71087.94</v>
      </c>
    </row>
    <row r="14" spans="1:17" ht="31.2" x14ac:dyDescent="0.3">
      <c r="A14" s="4" t="s">
        <v>61</v>
      </c>
      <c r="B14" s="16" t="s">
        <v>44</v>
      </c>
      <c r="C14" s="16" t="s">
        <v>8</v>
      </c>
      <c r="D14" s="38">
        <v>0.5</v>
      </c>
      <c r="E14" s="38">
        <v>43</v>
      </c>
      <c r="F14" s="38">
        <v>1204</v>
      </c>
      <c r="G14" s="120">
        <f>(F14*0.2*7)</f>
        <v>1685.6000000000001</v>
      </c>
      <c r="H14" s="120">
        <f>(F14*0.1+F14)*12</f>
        <v>15892.800000000001</v>
      </c>
      <c r="I14" s="120">
        <f>(F14*0.2+F14)*12</f>
        <v>17337.599999999999</v>
      </c>
      <c r="J14" s="120">
        <f>(F14*0.3+F14)*12</f>
        <v>18782.400000000001</v>
      </c>
      <c r="K14" s="120">
        <v>0</v>
      </c>
      <c r="L14" s="7">
        <f t="shared" si="2"/>
        <v>53698.400000000001</v>
      </c>
    </row>
    <row r="15" spans="1:17" ht="31.2" customHeight="1" x14ac:dyDescent="0.3">
      <c r="A15" s="5" t="s">
        <v>62</v>
      </c>
      <c r="B15" s="165" t="s">
        <v>85</v>
      </c>
      <c r="C15" s="166"/>
      <c r="D15" s="26"/>
      <c r="E15" s="26"/>
      <c r="F15" s="26"/>
      <c r="G15" s="121">
        <f>G16+G18+G22+G26</f>
        <v>59000</v>
      </c>
      <c r="H15" s="121">
        <f t="shared" ref="H15:K15" si="3">H16+H18+H22+H26</f>
        <v>49404</v>
      </c>
      <c r="I15" s="121">
        <f t="shared" si="3"/>
        <v>52154</v>
      </c>
      <c r="J15" s="121">
        <f t="shared" si="3"/>
        <v>60980</v>
      </c>
      <c r="K15" s="121">
        <f t="shared" si="3"/>
        <v>0</v>
      </c>
      <c r="L15" s="145">
        <f t="shared" si="2"/>
        <v>221538</v>
      </c>
    </row>
    <row r="16" spans="1:17" ht="15.6" x14ac:dyDescent="0.3">
      <c r="A16" s="108" t="s">
        <v>63</v>
      </c>
      <c r="B16" s="83" t="s">
        <v>86</v>
      </c>
      <c r="C16" s="81"/>
      <c r="D16" s="81"/>
      <c r="E16" s="81"/>
      <c r="F16" s="81"/>
      <c r="G16" s="122">
        <f>G17</f>
        <v>4000</v>
      </c>
      <c r="H16" s="122">
        <f t="shared" ref="H16:K16" si="4">H17</f>
        <v>1000</v>
      </c>
      <c r="I16" s="122">
        <f t="shared" si="4"/>
        <v>0</v>
      </c>
      <c r="J16" s="122">
        <f t="shared" si="4"/>
        <v>0</v>
      </c>
      <c r="K16" s="122">
        <f t="shared" si="4"/>
        <v>0</v>
      </c>
      <c r="L16" s="139">
        <f t="shared" si="2"/>
        <v>5000</v>
      </c>
    </row>
    <row r="17" spans="1:14" ht="62.4" x14ac:dyDescent="0.3">
      <c r="A17" s="4" t="s">
        <v>64</v>
      </c>
      <c r="B17" s="15" t="s">
        <v>21</v>
      </c>
      <c r="C17" s="16" t="s">
        <v>20</v>
      </c>
      <c r="D17" s="38">
        <v>1</v>
      </c>
      <c r="E17" s="39"/>
      <c r="F17" s="39">
        <v>5000</v>
      </c>
      <c r="G17" s="124">
        <v>4000</v>
      </c>
      <c r="H17" s="124">
        <v>1000</v>
      </c>
      <c r="I17" s="124">
        <v>0</v>
      </c>
      <c r="J17" s="124">
        <v>0</v>
      </c>
      <c r="K17" s="124">
        <v>0</v>
      </c>
      <c r="L17" s="144">
        <f t="shared" si="2"/>
        <v>5000</v>
      </c>
    </row>
    <row r="18" spans="1:14" s="1" customFormat="1" ht="15.6" x14ac:dyDescent="0.3">
      <c r="A18" s="109" t="s">
        <v>65</v>
      </c>
      <c r="B18" s="20" t="s">
        <v>87</v>
      </c>
      <c r="C18" s="18"/>
      <c r="D18" s="84"/>
      <c r="E18" s="85"/>
      <c r="F18" s="85"/>
      <c r="G18" s="125">
        <f>G19+G20+G21</f>
        <v>50000</v>
      </c>
      <c r="H18" s="125">
        <f t="shared" ref="H18:K18" si="5">H19+H20+H21</f>
        <v>2000</v>
      </c>
      <c r="I18" s="125">
        <f t="shared" si="5"/>
        <v>2000</v>
      </c>
      <c r="J18" s="125">
        <f t="shared" si="5"/>
        <v>2000</v>
      </c>
      <c r="K18" s="125">
        <f t="shared" si="5"/>
        <v>0</v>
      </c>
      <c r="L18" s="139">
        <f t="shared" si="2"/>
        <v>56000</v>
      </c>
    </row>
    <row r="19" spans="1:14" ht="46.8" x14ac:dyDescent="0.3">
      <c r="A19" s="4" t="s">
        <v>66</v>
      </c>
      <c r="B19" s="15" t="s">
        <v>13</v>
      </c>
      <c r="C19" s="15" t="s">
        <v>14</v>
      </c>
      <c r="D19" s="33"/>
      <c r="E19" s="5"/>
      <c r="F19" s="5">
        <v>15000</v>
      </c>
      <c r="G19" s="124">
        <f>F19</f>
        <v>15000</v>
      </c>
      <c r="H19" s="124">
        <v>0</v>
      </c>
      <c r="I19" s="124">
        <v>0</v>
      </c>
      <c r="J19" s="124">
        <v>0</v>
      </c>
      <c r="K19" s="124">
        <v>0</v>
      </c>
      <c r="L19" s="144">
        <f t="shared" si="2"/>
        <v>15000</v>
      </c>
    </row>
    <row r="20" spans="1:14" ht="46.8" x14ac:dyDescent="0.3">
      <c r="A20" s="4" t="s">
        <v>67</v>
      </c>
      <c r="B20" s="15" t="s">
        <v>48</v>
      </c>
      <c r="C20" s="22" t="s">
        <v>15</v>
      </c>
      <c r="D20" s="33"/>
      <c r="E20" s="5"/>
      <c r="F20" s="5">
        <v>35000</v>
      </c>
      <c r="G20" s="124">
        <v>35000</v>
      </c>
      <c r="H20" s="124">
        <v>0</v>
      </c>
      <c r="I20" s="124">
        <v>0</v>
      </c>
      <c r="J20" s="124">
        <v>0</v>
      </c>
      <c r="K20" s="124">
        <v>0</v>
      </c>
      <c r="L20" s="144">
        <f t="shared" si="2"/>
        <v>35000</v>
      </c>
    </row>
    <row r="21" spans="1:14" ht="46.8" x14ac:dyDescent="0.3">
      <c r="A21" s="4" t="s">
        <v>68</v>
      </c>
      <c r="B21" s="15" t="s">
        <v>49</v>
      </c>
      <c r="C21" s="15" t="s">
        <v>11</v>
      </c>
      <c r="D21" s="33">
        <v>1</v>
      </c>
      <c r="E21" s="5"/>
      <c r="F21" s="9">
        <v>2000</v>
      </c>
      <c r="G21" s="124">
        <v>0</v>
      </c>
      <c r="H21" s="124">
        <v>2000</v>
      </c>
      <c r="I21" s="124">
        <v>2000</v>
      </c>
      <c r="J21" s="124">
        <v>2000</v>
      </c>
      <c r="K21" s="124">
        <v>0</v>
      </c>
      <c r="L21" s="144">
        <f t="shared" si="2"/>
        <v>6000</v>
      </c>
    </row>
    <row r="22" spans="1:14" s="1" customFormat="1" ht="15.6" x14ac:dyDescent="0.3">
      <c r="A22" s="109" t="s">
        <v>69</v>
      </c>
      <c r="B22" s="20" t="s">
        <v>88</v>
      </c>
      <c r="C22" s="18"/>
      <c r="D22" s="32"/>
      <c r="E22" s="10"/>
      <c r="F22" s="10"/>
      <c r="G22" s="126">
        <f>G23+G24</f>
        <v>0</v>
      </c>
      <c r="H22" s="126">
        <f t="shared" ref="H22:K22" si="6">H23+H24</f>
        <v>44604</v>
      </c>
      <c r="I22" s="126">
        <f t="shared" si="6"/>
        <v>50154</v>
      </c>
      <c r="J22" s="126">
        <f t="shared" si="6"/>
        <v>58980</v>
      </c>
      <c r="K22" s="126">
        <f t="shared" si="6"/>
        <v>0</v>
      </c>
      <c r="L22" s="140">
        <f>G22+H22+I22+J22+K22</f>
        <v>153738</v>
      </c>
    </row>
    <row r="23" spans="1:14" ht="46.8" x14ac:dyDescent="0.3">
      <c r="A23" s="4" t="s">
        <v>70</v>
      </c>
      <c r="B23" s="15" t="s">
        <v>12</v>
      </c>
      <c r="C23" s="15" t="s">
        <v>16</v>
      </c>
      <c r="D23" s="37">
        <v>1</v>
      </c>
      <c r="E23" s="36"/>
      <c r="F23" s="36">
        <v>2500</v>
      </c>
      <c r="G23" s="127">
        <v>0</v>
      </c>
      <c r="H23" s="142">
        <f>F23*1.05*4</f>
        <v>10500</v>
      </c>
      <c r="I23" s="142">
        <f>F23*1.07*6</f>
        <v>16050</v>
      </c>
      <c r="J23" s="142">
        <f>F23*1.09*6</f>
        <v>16350</v>
      </c>
      <c r="K23" s="142">
        <v>0</v>
      </c>
      <c r="L23" s="141">
        <f t="shared" si="2"/>
        <v>42900</v>
      </c>
    </row>
    <row r="24" spans="1:14" ht="46.8" x14ac:dyDescent="0.3">
      <c r="A24" s="4" t="s">
        <v>71</v>
      </c>
      <c r="B24" s="110" t="s">
        <v>17</v>
      </c>
      <c r="C24" s="15" t="s">
        <v>18</v>
      </c>
      <c r="D24" s="174">
        <v>1</v>
      </c>
      <c r="E24" s="36"/>
      <c r="F24" s="169">
        <v>8120</v>
      </c>
      <c r="G24" s="175">
        <v>0</v>
      </c>
      <c r="H24" s="128">
        <f>F24*1.05*4</f>
        <v>34104</v>
      </c>
      <c r="I24" s="128">
        <f>F24*1.05*4</f>
        <v>34104</v>
      </c>
      <c r="J24" s="128">
        <f>F24*1.05*5</f>
        <v>42630</v>
      </c>
      <c r="K24" s="128">
        <v>0</v>
      </c>
      <c r="L24" s="178">
        <f>SUM(G24:K24)</f>
        <v>110838</v>
      </c>
    </row>
    <row r="25" spans="1:14" ht="31.2" x14ac:dyDescent="0.3">
      <c r="A25" s="4" t="s">
        <v>72</v>
      </c>
      <c r="B25" s="110" t="s">
        <v>50</v>
      </c>
      <c r="C25" s="15" t="s">
        <v>19</v>
      </c>
      <c r="D25" s="174"/>
      <c r="E25" s="36"/>
      <c r="F25" s="170"/>
      <c r="G25" s="176"/>
      <c r="H25" s="129"/>
      <c r="I25" s="129"/>
      <c r="J25" s="129"/>
      <c r="K25" s="129"/>
      <c r="L25" s="179"/>
    </row>
    <row r="26" spans="1:14" ht="15.6" x14ac:dyDescent="0.3">
      <c r="A26" s="5" t="s">
        <v>73</v>
      </c>
      <c r="B26" s="20" t="s">
        <v>89</v>
      </c>
      <c r="C26" s="18"/>
      <c r="D26" s="31"/>
      <c r="E26" s="6"/>
      <c r="F26" s="6"/>
      <c r="G26" s="130">
        <f>G27+G28+G29</f>
        <v>5000</v>
      </c>
      <c r="H26" s="98">
        <f t="shared" ref="H26:L26" si="7">H27+H28+H29</f>
        <v>1800</v>
      </c>
      <c r="I26" s="98">
        <f t="shared" si="7"/>
        <v>0</v>
      </c>
      <c r="J26" s="98">
        <f t="shared" si="7"/>
        <v>0</v>
      </c>
      <c r="K26" s="98">
        <f t="shared" si="7"/>
        <v>0</v>
      </c>
      <c r="L26" s="98">
        <f t="shared" si="7"/>
        <v>6800</v>
      </c>
    </row>
    <row r="27" spans="1:14" ht="15.6" x14ac:dyDescent="0.3">
      <c r="A27" s="4" t="s">
        <v>74</v>
      </c>
      <c r="B27" s="21" t="s">
        <v>51</v>
      </c>
      <c r="C27" s="21" t="s">
        <v>27</v>
      </c>
      <c r="D27" s="33"/>
      <c r="E27" s="5"/>
      <c r="F27" s="5"/>
      <c r="G27" s="131">
        <v>0</v>
      </c>
      <c r="H27" s="131">
        <v>0</v>
      </c>
      <c r="I27" s="131">
        <v>0</v>
      </c>
      <c r="J27" s="131">
        <v>0</v>
      </c>
      <c r="K27" s="131">
        <v>0</v>
      </c>
      <c r="L27" s="132">
        <f>SUM(G27:K27)</f>
        <v>0</v>
      </c>
    </row>
    <row r="28" spans="1:14" ht="31.2" x14ac:dyDescent="0.3">
      <c r="A28" s="4" t="s">
        <v>75</v>
      </c>
      <c r="B28" s="21" t="s">
        <v>52</v>
      </c>
      <c r="C28" s="15" t="s">
        <v>9</v>
      </c>
      <c r="D28" s="33"/>
      <c r="E28" s="5"/>
      <c r="F28" s="5"/>
      <c r="G28" s="131">
        <v>0</v>
      </c>
      <c r="H28" s="131">
        <v>300</v>
      </c>
      <c r="I28" s="131">
        <v>0</v>
      </c>
      <c r="J28" s="131">
        <v>0</v>
      </c>
      <c r="K28" s="131">
        <v>0</v>
      </c>
      <c r="L28" s="132">
        <f>SUM(G28:K28)</f>
        <v>300</v>
      </c>
      <c r="N28" s="107"/>
    </row>
    <row r="29" spans="1:14" ht="52.5" customHeight="1" x14ac:dyDescent="0.3">
      <c r="A29" s="4" t="s">
        <v>76</v>
      </c>
      <c r="B29" s="21" t="s">
        <v>53</v>
      </c>
      <c r="C29" s="15" t="s">
        <v>28</v>
      </c>
      <c r="D29" s="33"/>
      <c r="E29" s="5"/>
      <c r="F29" s="5"/>
      <c r="G29" s="131">
        <v>5000</v>
      </c>
      <c r="H29" s="131">
        <v>1500</v>
      </c>
      <c r="I29" s="131">
        <v>0</v>
      </c>
      <c r="J29" s="131">
        <v>0</v>
      </c>
      <c r="K29" s="131">
        <v>0</v>
      </c>
      <c r="L29" s="132">
        <f>SUM(G29:K29)</f>
        <v>6500</v>
      </c>
    </row>
    <row r="30" spans="1:14" ht="15.6" x14ac:dyDescent="0.3">
      <c r="A30" s="5" t="s">
        <v>77</v>
      </c>
      <c r="B30" s="27" t="s">
        <v>90</v>
      </c>
      <c r="C30" s="23"/>
      <c r="D30" s="30"/>
      <c r="E30" s="24"/>
      <c r="F30" s="24"/>
      <c r="G30" s="133">
        <f>G31</f>
        <v>0</v>
      </c>
      <c r="H30" s="133">
        <f t="shared" ref="H30:L30" si="8">H31</f>
        <v>16315.37</v>
      </c>
      <c r="I30" s="133">
        <f t="shared" si="8"/>
        <v>0</v>
      </c>
      <c r="J30" s="133">
        <f t="shared" si="8"/>
        <v>4000</v>
      </c>
      <c r="K30" s="133">
        <f t="shared" si="8"/>
        <v>0</v>
      </c>
      <c r="L30" s="133">
        <f t="shared" si="8"/>
        <v>20315.370000000003</v>
      </c>
      <c r="M30" s="107"/>
    </row>
    <row r="31" spans="1:14" ht="15.6" x14ac:dyDescent="0.3">
      <c r="A31" s="4" t="s">
        <v>78</v>
      </c>
      <c r="B31" s="55" t="s">
        <v>91</v>
      </c>
      <c r="C31" s="56"/>
      <c r="D31" s="57"/>
      <c r="E31" s="58"/>
      <c r="F31" s="58"/>
      <c r="G31" s="134">
        <f>G32+G33</f>
        <v>0</v>
      </c>
      <c r="H31" s="134">
        <f t="shared" ref="H31:K31" si="9">H32+H33</f>
        <v>16315.37</v>
      </c>
      <c r="I31" s="134">
        <f t="shared" si="9"/>
        <v>0</v>
      </c>
      <c r="J31" s="134">
        <f t="shared" si="9"/>
        <v>4000</v>
      </c>
      <c r="K31" s="134">
        <f t="shared" si="9"/>
        <v>0</v>
      </c>
      <c r="L31" s="135">
        <f t="shared" ref="L31:L32" si="10">SUM(G31:K31)</f>
        <v>20315.370000000003</v>
      </c>
    </row>
    <row r="32" spans="1:14" ht="46.8" x14ac:dyDescent="0.3">
      <c r="A32" s="4" t="s">
        <v>79</v>
      </c>
      <c r="B32" s="180" t="s">
        <v>22</v>
      </c>
      <c r="C32" s="17" t="s">
        <v>23</v>
      </c>
      <c r="D32" s="34">
        <v>1</v>
      </c>
      <c r="E32" s="19"/>
      <c r="F32" s="19">
        <v>4000</v>
      </c>
      <c r="G32" s="136">
        <v>0</v>
      </c>
      <c r="H32" s="136">
        <v>2000</v>
      </c>
      <c r="I32" s="136">
        <v>0</v>
      </c>
      <c r="J32" s="136">
        <v>2000</v>
      </c>
      <c r="K32" s="136">
        <v>0</v>
      </c>
      <c r="L32" s="132">
        <f t="shared" si="10"/>
        <v>4000</v>
      </c>
    </row>
    <row r="33" spans="1:13" ht="15.6" x14ac:dyDescent="0.3">
      <c r="A33" s="4" t="s">
        <v>80</v>
      </c>
      <c r="B33" s="181"/>
      <c r="C33" s="17" t="s">
        <v>24</v>
      </c>
      <c r="D33" s="34">
        <v>1</v>
      </c>
      <c r="E33" s="19">
        <v>2</v>
      </c>
      <c r="F33" s="19">
        <v>8000</v>
      </c>
      <c r="G33" s="136">
        <v>0</v>
      </c>
      <c r="H33" s="136">
        <v>14315.37</v>
      </c>
      <c r="I33" s="136">
        <v>0</v>
      </c>
      <c r="J33" s="136">
        <v>2000</v>
      </c>
      <c r="K33" s="136">
        <v>0</v>
      </c>
      <c r="L33" s="132">
        <f>SUM(G33:K33)</f>
        <v>16315.37</v>
      </c>
    </row>
    <row r="34" spans="1:13" ht="15.6" x14ac:dyDescent="0.3">
      <c r="A34" s="5" t="s">
        <v>81</v>
      </c>
      <c r="B34" s="182" t="s">
        <v>92</v>
      </c>
      <c r="C34" s="183"/>
      <c r="D34" s="183"/>
      <c r="E34" s="183"/>
      <c r="F34" s="184"/>
      <c r="G34" s="137">
        <f>G11*0.15</f>
        <v>1577.4600000000003</v>
      </c>
      <c r="H34" s="137">
        <f t="shared" ref="H34:K34" si="11">H11*0.15</f>
        <v>8212.2480000000014</v>
      </c>
      <c r="I34" s="137">
        <f t="shared" si="11"/>
        <v>8958.8159999999989</v>
      </c>
      <c r="J34" s="137">
        <f t="shared" si="11"/>
        <v>9705.384</v>
      </c>
      <c r="K34" s="137">
        <f t="shared" si="11"/>
        <v>0</v>
      </c>
      <c r="L34" s="132">
        <f>SUM(G34:K34)</f>
        <v>28453.908000000003</v>
      </c>
      <c r="M34" s="43"/>
    </row>
    <row r="35" spans="1:13" ht="15.6" x14ac:dyDescent="0.3">
      <c r="A35" s="5" t="s">
        <v>82</v>
      </c>
      <c r="B35" s="171" t="s">
        <v>10</v>
      </c>
      <c r="C35" s="172"/>
      <c r="D35" s="172"/>
      <c r="E35" s="172"/>
      <c r="F35" s="173"/>
      <c r="G35" s="138">
        <f>G11+G15+G30+G34</f>
        <v>71093.86</v>
      </c>
      <c r="H35" s="138">
        <f t="shared" ref="H35:K35" si="12">H11+H15+H30+H34</f>
        <v>128679.93800000001</v>
      </c>
      <c r="I35" s="138">
        <f t="shared" si="12"/>
        <v>120838.25599999999</v>
      </c>
      <c r="J35" s="138">
        <f t="shared" si="12"/>
        <v>139387.94399999999</v>
      </c>
      <c r="K35" s="138">
        <f t="shared" si="12"/>
        <v>0</v>
      </c>
      <c r="L35" s="138">
        <f>K35+J35+I35+H35+G35</f>
        <v>459999.99799999996</v>
      </c>
    </row>
    <row r="37" spans="1:13" x14ac:dyDescent="0.3">
      <c r="M37" s="43"/>
    </row>
    <row r="38" spans="1:13" x14ac:dyDescent="0.3">
      <c r="M38" s="43"/>
    </row>
  </sheetData>
  <mergeCells count="10">
    <mergeCell ref="L24:L25"/>
    <mergeCell ref="B3:C3"/>
    <mergeCell ref="B32:B33"/>
    <mergeCell ref="B34:F34"/>
    <mergeCell ref="B35:F35"/>
    <mergeCell ref="D24:D25"/>
    <mergeCell ref="F24:F25"/>
    <mergeCell ref="G24:G25"/>
    <mergeCell ref="B5:C5"/>
    <mergeCell ref="B15:C15"/>
  </mergeCells>
  <phoneticPr fontId="5" type="noConversion"/>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8"/>
  <sheetViews>
    <sheetView zoomScale="70" zoomScaleNormal="70" workbookViewId="0">
      <pane xSplit="1" ySplit="11" topLeftCell="B12" activePane="bottomRight" state="frozen"/>
      <selection pane="topRight" activeCell="B1" sqref="B1"/>
      <selection pane="bottomLeft" activeCell="A12" sqref="A12"/>
      <selection pane="bottomRight" activeCell="O1" sqref="O1"/>
    </sheetView>
  </sheetViews>
  <sheetFormatPr defaultRowHeight="14.4" x14ac:dyDescent="0.3"/>
  <cols>
    <col min="2" max="2" width="45" style="11" customWidth="1"/>
    <col min="3" max="3" width="62.88671875" style="11" customWidth="1"/>
    <col min="4" max="4" width="9.5546875" style="35" customWidth="1"/>
    <col min="5" max="5" width="9.88671875" customWidth="1"/>
    <col min="6" max="14" width="14.44140625" customWidth="1"/>
    <col min="15" max="15" width="18.33203125" style="43" customWidth="1"/>
    <col min="16" max="16" width="13.88671875" customWidth="1"/>
    <col min="17" max="17" width="15.5546875" customWidth="1"/>
    <col min="18" max="18" width="15.44140625" customWidth="1"/>
    <col min="19" max="20" width="13.6640625" style="1" customWidth="1"/>
    <col min="21" max="21" width="11" customWidth="1"/>
    <col min="22" max="22" width="7.44140625" customWidth="1"/>
    <col min="23" max="23" width="13.5546875" customWidth="1"/>
    <col min="24" max="24" width="6.6640625" customWidth="1"/>
    <col min="25" max="25" width="12.109375" customWidth="1"/>
  </cols>
  <sheetData>
    <row r="1" spans="1:20" ht="15.6" x14ac:dyDescent="0.3">
      <c r="C1" s="13"/>
      <c r="D1" s="28"/>
      <c r="E1" s="2"/>
      <c r="F1" s="2"/>
      <c r="G1" s="2"/>
      <c r="H1" s="2"/>
      <c r="I1" s="2"/>
      <c r="J1" s="2"/>
      <c r="K1" s="2"/>
      <c r="L1" s="2"/>
      <c r="M1" s="2"/>
      <c r="N1" s="2"/>
      <c r="O1" s="44" t="s">
        <v>95</v>
      </c>
    </row>
    <row r="2" spans="1:20" ht="15.6" x14ac:dyDescent="0.3">
      <c r="C2" s="13"/>
      <c r="D2" s="28"/>
      <c r="E2" s="2"/>
      <c r="F2" s="2"/>
      <c r="G2" s="2"/>
      <c r="H2" s="2"/>
      <c r="I2" s="2"/>
      <c r="J2" s="2"/>
      <c r="K2" s="2"/>
      <c r="L2" s="2"/>
      <c r="M2" s="2"/>
      <c r="N2" s="2"/>
      <c r="O2" s="45"/>
    </row>
    <row r="3" spans="1:20" ht="15.6" x14ac:dyDescent="0.3">
      <c r="B3" s="164" t="s">
        <v>41</v>
      </c>
      <c r="C3" s="164"/>
      <c r="D3" s="28"/>
      <c r="E3" s="2"/>
      <c r="F3" s="2"/>
      <c r="G3" s="2"/>
      <c r="H3" s="2"/>
      <c r="I3" s="2"/>
      <c r="J3" s="2"/>
      <c r="K3" s="2"/>
      <c r="L3" s="2"/>
      <c r="M3" s="2"/>
      <c r="N3" s="2"/>
      <c r="O3" s="45"/>
    </row>
    <row r="4" spans="1:20" ht="15.6" x14ac:dyDescent="0.3">
      <c r="C4" s="13"/>
      <c r="D4" s="28"/>
      <c r="E4" s="2"/>
      <c r="F4" s="2"/>
      <c r="G4" s="2"/>
      <c r="H4" s="2"/>
      <c r="I4" s="2"/>
      <c r="J4" s="2"/>
      <c r="K4" s="2"/>
      <c r="L4" s="2"/>
      <c r="M4" s="2"/>
      <c r="N4" s="2"/>
      <c r="O4" s="45"/>
    </row>
    <row r="5" spans="1:20" ht="15.6" x14ac:dyDescent="0.3">
      <c r="B5" s="80" t="s">
        <v>46</v>
      </c>
      <c r="C5" s="13"/>
      <c r="D5" s="28"/>
      <c r="E5" s="2"/>
      <c r="F5" s="2"/>
      <c r="G5" s="2"/>
      <c r="H5" s="2"/>
      <c r="I5" s="2"/>
      <c r="J5" s="2"/>
      <c r="K5" s="2"/>
      <c r="L5" s="2"/>
      <c r="M5" s="2"/>
      <c r="N5" s="2"/>
      <c r="O5" s="45"/>
    </row>
    <row r="6" spans="1:20" ht="15.6" x14ac:dyDescent="0.3">
      <c r="B6" s="12"/>
      <c r="C6" s="13"/>
      <c r="D6" s="28"/>
      <c r="E6" s="2"/>
      <c r="F6" s="2"/>
      <c r="G6" s="2"/>
      <c r="H6" s="2"/>
      <c r="I6" s="2"/>
      <c r="J6" s="2"/>
      <c r="K6" s="2"/>
      <c r="L6" s="2"/>
      <c r="M6" s="2"/>
      <c r="N6" s="2"/>
      <c r="O6" s="46"/>
    </row>
    <row r="7" spans="1:20" ht="16.2" thickBot="1" x14ac:dyDescent="0.35">
      <c r="B7" s="13"/>
      <c r="C7" s="13"/>
      <c r="D7" s="28"/>
      <c r="E7" s="2"/>
      <c r="F7" s="2"/>
      <c r="G7" s="2"/>
      <c r="H7" s="2"/>
      <c r="I7" s="2"/>
      <c r="J7" s="2"/>
      <c r="K7" s="2"/>
      <c r="L7" s="2"/>
      <c r="M7" s="2"/>
      <c r="N7" s="2"/>
      <c r="O7" s="46"/>
    </row>
    <row r="8" spans="1:20" ht="1.5" customHeight="1" x14ac:dyDescent="0.3">
      <c r="B8" s="13"/>
      <c r="C8" s="13"/>
      <c r="D8" s="28"/>
      <c r="E8" s="2"/>
      <c r="F8" s="2"/>
      <c r="G8" s="49"/>
      <c r="H8" s="49"/>
      <c r="I8" s="49"/>
      <c r="J8" s="49"/>
      <c r="K8" s="49"/>
      <c r="L8" s="49"/>
      <c r="M8" s="49"/>
      <c r="N8" s="49"/>
      <c r="O8" s="46"/>
    </row>
    <row r="9" spans="1:20" ht="46.8" x14ac:dyDescent="0.3">
      <c r="A9" s="4" t="s">
        <v>56</v>
      </c>
      <c r="B9" s="14" t="s">
        <v>1</v>
      </c>
      <c r="C9" s="14" t="s">
        <v>2</v>
      </c>
      <c r="D9" s="29" t="s">
        <v>3</v>
      </c>
      <c r="E9" s="3" t="s">
        <v>4</v>
      </c>
      <c r="F9" s="3" t="s">
        <v>5</v>
      </c>
      <c r="G9" s="50" t="s">
        <v>29</v>
      </c>
      <c r="H9" s="50" t="s">
        <v>30</v>
      </c>
      <c r="I9" s="50" t="s">
        <v>31</v>
      </c>
      <c r="J9" s="50" t="s">
        <v>32</v>
      </c>
      <c r="K9" s="50" t="s">
        <v>33</v>
      </c>
      <c r="L9" s="50" t="s">
        <v>34</v>
      </c>
      <c r="M9" s="50" t="s">
        <v>35</v>
      </c>
      <c r="N9" s="50" t="s">
        <v>36</v>
      </c>
      <c r="O9" s="47" t="s">
        <v>6</v>
      </c>
      <c r="S9"/>
      <c r="T9"/>
    </row>
    <row r="10" spans="1:20" ht="15.6" x14ac:dyDescent="0.3">
      <c r="A10" s="5" t="s">
        <v>57</v>
      </c>
      <c r="B10" s="25" t="s">
        <v>83</v>
      </c>
      <c r="C10" s="26"/>
      <c r="D10" s="95"/>
      <c r="E10" s="96"/>
      <c r="F10" s="96"/>
      <c r="G10" s="138">
        <f>G11+G15</f>
        <v>0</v>
      </c>
      <c r="H10" s="138">
        <f t="shared" ref="H10:N10" si="0">H11+H15</f>
        <v>1240.8</v>
      </c>
      <c r="I10" s="138">
        <f t="shared" si="0"/>
        <v>5240.8</v>
      </c>
      <c r="J10" s="138">
        <f t="shared" si="0"/>
        <v>7240.8</v>
      </c>
      <c r="K10" s="138">
        <f t="shared" si="0"/>
        <v>11240.8</v>
      </c>
      <c r="L10" s="138">
        <f t="shared" si="0"/>
        <v>15184.400000000001</v>
      </c>
      <c r="M10" s="138">
        <f t="shared" si="0"/>
        <v>17184.400000000001</v>
      </c>
      <c r="N10" s="138">
        <f t="shared" si="0"/>
        <v>12184.400000000001</v>
      </c>
      <c r="O10" s="138">
        <f>G10+H10+I10+J10+K10+L10+M10+N10</f>
        <v>69516.400000000009</v>
      </c>
    </row>
    <row r="11" spans="1:20" ht="15.6" x14ac:dyDescent="0.3">
      <c r="A11" s="5" t="s">
        <v>58</v>
      </c>
      <c r="B11" s="52" t="s">
        <v>84</v>
      </c>
      <c r="C11" s="53"/>
      <c r="D11" s="53"/>
      <c r="E11" s="53"/>
      <c r="F11" s="53"/>
      <c r="G11" s="146">
        <f>G12+G13+G14</f>
        <v>0</v>
      </c>
      <c r="H11" s="146">
        <f>H12+H13+H14</f>
        <v>240.8</v>
      </c>
      <c r="I11" s="146">
        <f t="shared" ref="I11:N11" si="1">I12+I13+I14</f>
        <v>240.8</v>
      </c>
      <c r="J11" s="146">
        <f t="shared" si="1"/>
        <v>240.8</v>
      </c>
      <c r="K11" s="146">
        <f t="shared" si="1"/>
        <v>240.8</v>
      </c>
      <c r="L11" s="146">
        <f t="shared" si="1"/>
        <v>3184.4000000000005</v>
      </c>
      <c r="M11" s="146">
        <f t="shared" si="1"/>
        <v>3184.4000000000005</v>
      </c>
      <c r="N11" s="146">
        <f t="shared" si="1"/>
        <v>3184.4000000000005</v>
      </c>
      <c r="O11" s="147">
        <f t="shared" ref="O11:O21" si="2">G11+H11+I11+J11+K11+L11+M11+N11</f>
        <v>10516.400000000001</v>
      </c>
    </row>
    <row r="12" spans="1:20" ht="156" x14ac:dyDescent="0.3">
      <c r="A12" s="4" t="s">
        <v>59</v>
      </c>
      <c r="B12" s="59" t="s">
        <v>7</v>
      </c>
      <c r="C12" s="17" t="s">
        <v>25</v>
      </c>
      <c r="D12" s="116">
        <v>0.5</v>
      </c>
      <c r="E12" s="117">
        <v>3</v>
      </c>
      <c r="F12" s="117">
        <v>1404.9</v>
      </c>
      <c r="G12" s="136">
        <v>0</v>
      </c>
      <c r="H12" s="136">
        <v>0</v>
      </c>
      <c r="I12" s="136">
        <v>0</v>
      </c>
      <c r="J12" s="136">
        <v>0</v>
      </c>
      <c r="K12" s="136">
        <v>0</v>
      </c>
      <c r="L12" s="136">
        <v>1404.9</v>
      </c>
      <c r="M12" s="136">
        <v>1404.9</v>
      </c>
      <c r="N12" s="136">
        <v>1404.9</v>
      </c>
      <c r="O12" s="132">
        <f t="shared" si="2"/>
        <v>4214.7000000000007</v>
      </c>
    </row>
    <row r="13" spans="1:20" ht="46.8" x14ac:dyDescent="0.3">
      <c r="A13" s="4" t="s">
        <v>60</v>
      </c>
      <c r="B13" s="16" t="s">
        <v>43</v>
      </c>
      <c r="C13" s="15" t="s">
        <v>26</v>
      </c>
      <c r="D13" s="38">
        <v>0.5</v>
      </c>
      <c r="E13" s="39">
        <v>3</v>
      </c>
      <c r="F13" s="39">
        <v>1538.7</v>
      </c>
      <c r="G13" s="127">
        <v>0</v>
      </c>
      <c r="H13" s="127">
        <v>0</v>
      </c>
      <c r="I13" s="127">
        <v>0</v>
      </c>
      <c r="J13" s="127">
        <v>0</v>
      </c>
      <c r="K13" s="127">
        <v>0</v>
      </c>
      <c r="L13" s="127">
        <v>1538.7</v>
      </c>
      <c r="M13" s="127">
        <v>1538.7</v>
      </c>
      <c r="N13" s="127">
        <v>1538.7</v>
      </c>
      <c r="O13" s="132">
        <f t="shared" si="2"/>
        <v>4616.1000000000004</v>
      </c>
    </row>
    <row r="14" spans="1:20" ht="31.2" x14ac:dyDescent="0.3">
      <c r="A14" s="4" t="s">
        <v>61</v>
      </c>
      <c r="B14" s="16" t="s">
        <v>44</v>
      </c>
      <c r="C14" s="16" t="s">
        <v>8</v>
      </c>
      <c r="D14" s="38">
        <v>0.1</v>
      </c>
      <c r="E14" s="39">
        <v>7</v>
      </c>
      <c r="F14" s="39">
        <v>240.8</v>
      </c>
      <c r="G14" s="148">
        <v>0</v>
      </c>
      <c r="H14" s="148">
        <v>240.8</v>
      </c>
      <c r="I14" s="148">
        <v>240.8</v>
      </c>
      <c r="J14" s="148">
        <v>240.8</v>
      </c>
      <c r="K14" s="148">
        <v>240.8</v>
      </c>
      <c r="L14" s="148">
        <v>240.8</v>
      </c>
      <c r="M14" s="148">
        <v>240.8</v>
      </c>
      <c r="N14" s="148">
        <v>240.8</v>
      </c>
      <c r="O14" s="132">
        <f t="shared" si="2"/>
        <v>1685.6</v>
      </c>
    </row>
    <row r="15" spans="1:20" ht="31.2" customHeight="1" x14ac:dyDescent="0.3">
      <c r="A15" s="5" t="s">
        <v>62</v>
      </c>
      <c r="B15" s="165" t="s">
        <v>85</v>
      </c>
      <c r="C15" s="166"/>
      <c r="D15" s="54"/>
      <c r="E15" s="54"/>
      <c r="F15" s="54"/>
      <c r="G15" s="158">
        <f>G16+G18+G22+G26</f>
        <v>0</v>
      </c>
      <c r="H15" s="158">
        <f t="shared" ref="H15:N15" si="3">H16+H18+H22+H26</f>
        <v>1000</v>
      </c>
      <c r="I15" s="158">
        <f t="shared" si="3"/>
        <v>5000</v>
      </c>
      <c r="J15" s="158">
        <f t="shared" si="3"/>
        <v>7000</v>
      </c>
      <c r="K15" s="158">
        <f t="shared" si="3"/>
        <v>11000</v>
      </c>
      <c r="L15" s="158">
        <f t="shared" si="3"/>
        <v>12000</v>
      </c>
      <c r="M15" s="158">
        <f t="shared" si="3"/>
        <v>14000</v>
      </c>
      <c r="N15" s="158">
        <f t="shared" si="3"/>
        <v>9000</v>
      </c>
      <c r="O15" s="138">
        <f t="shared" si="2"/>
        <v>59000</v>
      </c>
    </row>
    <row r="16" spans="1:20" ht="15.6" x14ac:dyDescent="0.3">
      <c r="A16" s="108" t="s">
        <v>63</v>
      </c>
      <c r="B16" s="83" t="s">
        <v>86</v>
      </c>
      <c r="C16" s="81"/>
      <c r="D16" s="53"/>
      <c r="E16" s="53"/>
      <c r="F16" s="53"/>
      <c r="G16" s="159">
        <f>G17</f>
        <v>0</v>
      </c>
      <c r="H16" s="159">
        <f t="shared" ref="H16:N16" si="4">H17</f>
        <v>0</v>
      </c>
      <c r="I16" s="159">
        <f t="shared" si="4"/>
        <v>1000</v>
      </c>
      <c r="J16" s="159">
        <f t="shared" si="4"/>
        <v>0</v>
      </c>
      <c r="K16" s="159">
        <f t="shared" si="4"/>
        <v>0</v>
      </c>
      <c r="L16" s="159">
        <f t="shared" si="4"/>
        <v>1000</v>
      </c>
      <c r="M16" s="159">
        <f t="shared" si="4"/>
        <v>1000</v>
      </c>
      <c r="N16" s="159">
        <f t="shared" si="4"/>
        <v>1000</v>
      </c>
      <c r="O16" s="147">
        <f t="shared" si="2"/>
        <v>4000</v>
      </c>
    </row>
    <row r="17" spans="1:15" ht="62.4" x14ac:dyDescent="0.3">
      <c r="A17" s="4" t="s">
        <v>64</v>
      </c>
      <c r="B17" s="15" t="s">
        <v>21</v>
      </c>
      <c r="C17" s="16" t="s">
        <v>20</v>
      </c>
      <c r="D17" s="38">
        <v>1</v>
      </c>
      <c r="E17" s="39"/>
      <c r="F17" s="39">
        <v>4000</v>
      </c>
      <c r="G17" s="148">
        <v>0</v>
      </c>
      <c r="H17" s="148">
        <v>0</v>
      </c>
      <c r="I17" s="148">
        <v>1000</v>
      </c>
      <c r="J17" s="148">
        <v>0</v>
      </c>
      <c r="K17" s="148">
        <v>0</v>
      </c>
      <c r="L17" s="148">
        <v>1000</v>
      </c>
      <c r="M17" s="148">
        <v>1000</v>
      </c>
      <c r="N17" s="148">
        <v>1000</v>
      </c>
      <c r="O17" s="132">
        <f t="shared" si="2"/>
        <v>4000</v>
      </c>
    </row>
    <row r="18" spans="1:15" s="1" customFormat="1" ht="15.6" x14ac:dyDescent="0.3">
      <c r="A18" s="109" t="s">
        <v>65</v>
      </c>
      <c r="B18" s="20" t="s">
        <v>87</v>
      </c>
      <c r="C18" s="18"/>
      <c r="D18" s="84"/>
      <c r="E18" s="85"/>
      <c r="F18" s="85"/>
      <c r="G18" s="149">
        <f>G19+G20+G21</f>
        <v>0</v>
      </c>
      <c r="H18" s="149">
        <f t="shared" ref="H18:N18" si="5">H19+H20+H21</f>
        <v>1000</v>
      </c>
      <c r="I18" s="149">
        <f t="shared" si="5"/>
        <v>4000</v>
      </c>
      <c r="J18" s="149">
        <f t="shared" si="5"/>
        <v>7000</v>
      </c>
      <c r="K18" s="149">
        <f t="shared" si="5"/>
        <v>9000</v>
      </c>
      <c r="L18" s="149">
        <f t="shared" si="5"/>
        <v>11000</v>
      </c>
      <c r="M18" s="149">
        <f t="shared" si="5"/>
        <v>11000</v>
      </c>
      <c r="N18" s="149">
        <f t="shared" si="5"/>
        <v>7000</v>
      </c>
      <c r="O18" s="147">
        <f t="shared" si="2"/>
        <v>50000</v>
      </c>
    </row>
    <row r="19" spans="1:15" ht="46.8" x14ac:dyDescent="0.3">
      <c r="A19" s="4" t="s">
        <v>66</v>
      </c>
      <c r="B19" s="15" t="s">
        <v>13</v>
      </c>
      <c r="C19" s="15" t="s">
        <v>14</v>
      </c>
      <c r="D19" s="33"/>
      <c r="E19" s="5"/>
      <c r="F19" s="5">
        <v>15000</v>
      </c>
      <c r="G19" s="120">
        <v>0</v>
      </c>
      <c r="H19" s="120">
        <v>1000</v>
      </c>
      <c r="I19" s="120">
        <v>4000</v>
      </c>
      <c r="J19" s="120">
        <v>2000</v>
      </c>
      <c r="K19" s="120">
        <v>2000</v>
      </c>
      <c r="L19" s="120">
        <v>2000</v>
      </c>
      <c r="M19" s="120">
        <v>2000</v>
      </c>
      <c r="N19" s="120">
        <v>2000</v>
      </c>
      <c r="O19" s="132">
        <f t="shared" si="2"/>
        <v>15000</v>
      </c>
    </row>
    <row r="20" spans="1:15" ht="46.8" x14ac:dyDescent="0.3">
      <c r="A20" s="4" t="s">
        <v>67</v>
      </c>
      <c r="B20" s="15" t="s">
        <v>48</v>
      </c>
      <c r="C20" s="22" t="s">
        <v>15</v>
      </c>
      <c r="D20" s="33"/>
      <c r="E20" s="5"/>
      <c r="F20" s="5">
        <v>35000</v>
      </c>
      <c r="G20" s="120">
        <v>0</v>
      </c>
      <c r="H20" s="120">
        <v>0</v>
      </c>
      <c r="I20" s="120">
        <v>0</v>
      </c>
      <c r="J20" s="120">
        <v>5000</v>
      </c>
      <c r="K20" s="120">
        <v>7000</v>
      </c>
      <c r="L20" s="120">
        <v>9000</v>
      </c>
      <c r="M20" s="120">
        <v>9000</v>
      </c>
      <c r="N20" s="120">
        <v>5000</v>
      </c>
      <c r="O20" s="132">
        <f t="shared" si="2"/>
        <v>35000</v>
      </c>
    </row>
    <row r="21" spans="1:15" ht="46.8" x14ac:dyDescent="0.3">
      <c r="A21" s="4" t="s">
        <v>68</v>
      </c>
      <c r="B21" s="15" t="s">
        <v>49</v>
      </c>
      <c r="C21" s="15" t="s">
        <v>11</v>
      </c>
      <c r="D21" s="33">
        <v>1</v>
      </c>
      <c r="E21" s="5">
        <v>0</v>
      </c>
      <c r="F21" s="9">
        <v>2000</v>
      </c>
      <c r="G21" s="120">
        <v>0</v>
      </c>
      <c r="H21" s="120">
        <v>0</v>
      </c>
      <c r="I21" s="120">
        <v>0</v>
      </c>
      <c r="J21" s="120">
        <v>0</v>
      </c>
      <c r="K21" s="120">
        <v>0</v>
      </c>
      <c r="L21" s="120">
        <v>0</v>
      </c>
      <c r="M21" s="120">
        <v>0</v>
      </c>
      <c r="N21" s="120">
        <v>0</v>
      </c>
      <c r="O21" s="132">
        <f t="shared" si="2"/>
        <v>0</v>
      </c>
    </row>
    <row r="22" spans="1:15" s="1" customFormat="1" ht="15.6" x14ac:dyDescent="0.3">
      <c r="A22" s="109" t="s">
        <v>69</v>
      </c>
      <c r="B22" s="20" t="s">
        <v>88</v>
      </c>
      <c r="C22" s="18"/>
      <c r="D22" s="84"/>
      <c r="E22" s="85"/>
      <c r="F22" s="85"/>
      <c r="G22" s="149">
        <f>G23+G24</f>
        <v>0</v>
      </c>
      <c r="H22" s="149">
        <f t="shared" ref="H22:O22" si="6">H23+H24</f>
        <v>0</v>
      </c>
      <c r="I22" s="149">
        <f t="shared" si="6"/>
        <v>0</v>
      </c>
      <c r="J22" s="149">
        <f t="shared" si="6"/>
        <v>0</v>
      </c>
      <c r="K22" s="149">
        <f t="shared" si="6"/>
        <v>0</v>
      </c>
      <c r="L22" s="149">
        <f t="shared" si="6"/>
        <v>0</v>
      </c>
      <c r="M22" s="149">
        <f t="shared" si="6"/>
        <v>0</v>
      </c>
      <c r="N22" s="149">
        <f t="shared" si="6"/>
        <v>0</v>
      </c>
      <c r="O22" s="149">
        <f t="shared" si="6"/>
        <v>0</v>
      </c>
    </row>
    <row r="23" spans="1:15" ht="62.4" x14ac:dyDescent="0.3">
      <c r="A23" s="4" t="s">
        <v>70</v>
      </c>
      <c r="B23" s="15" t="s">
        <v>12</v>
      </c>
      <c r="C23" s="15" t="s">
        <v>16</v>
      </c>
      <c r="D23" s="37">
        <v>1</v>
      </c>
      <c r="E23" s="36">
        <v>0</v>
      </c>
      <c r="F23" s="36">
        <v>2500</v>
      </c>
      <c r="G23" s="148">
        <v>0</v>
      </c>
      <c r="H23" s="148">
        <v>0</v>
      </c>
      <c r="I23" s="148">
        <v>0</v>
      </c>
      <c r="J23" s="148">
        <v>0</v>
      </c>
      <c r="K23" s="148">
        <v>0</v>
      </c>
      <c r="L23" s="148">
        <v>0</v>
      </c>
      <c r="M23" s="148">
        <v>0</v>
      </c>
      <c r="N23" s="148">
        <v>0</v>
      </c>
      <c r="O23" s="150">
        <f>SUM(G23:N23)</f>
        <v>0</v>
      </c>
    </row>
    <row r="24" spans="1:15" ht="62.4" x14ac:dyDescent="0.3">
      <c r="A24" s="4" t="s">
        <v>71</v>
      </c>
      <c r="B24" s="40" t="s">
        <v>17</v>
      </c>
      <c r="C24" s="15" t="s">
        <v>18</v>
      </c>
      <c r="D24" s="167">
        <v>1</v>
      </c>
      <c r="E24" s="36">
        <v>0</v>
      </c>
      <c r="F24" s="169">
        <v>8120</v>
      </c>
      <c r="G24" s="185">
        <v>0</v>
      </c>
      <c r="H24" s="151">
        <v>0</v>
      </c>
      <c r="I24" s="151">
        <v>0</v>
      </c>
      <c r="J24" s="151">
        <v>0</v>
      </c>
      <c r="K24" s="151">
        <v>0</v>
      </c>
      <c r="L24" s="151">
        <v>0</v>
      </c>
      <c r="M24" s="151">
        <v>0</v>
      </c>
      <c r="N24" s="151">
        <v>0</v>
      </c>
      <c r="O24" s="187">
        <f>G24+H24+I24+J24+K24+L24+M24+N24</f>
        <v>0</v>
      </c>
    </row>
    <row r="25" spans="1:15" ht="62.4" x14ac:dyDescent="0.3">
      <c r="A25" s="4" t="s">
        <v>72</v>
      </c>
      <c r="B25" s="41" t="s">
        <v>50</v>
      </c>
      <c r="C25" s="15" t="s">
        <v>19</v>
      </c>
      <c r="D25" s="168"/>
      <c r="E25" s="36">
        <v>0</v>
      </c>
      <c r="F25" s="170"/>
      <c r="G25" s="186"/>
      <c r="H25" s="152"/>
      <c r="I25" s="152"/>
      <c r="J25" s="152"/>
      <c r="K25" s="152"/>
      <c r="L25" s="152"/>
      <c r="M25" s="152"/>
      <c r="N25" s="152"/>
      <c r="O25" s="188"/>
    </row>
    <row r="26" spans="1:15" ht="15.6" x14ac:dyDescent="0.3">
      <c r="A26" s="5" t="s">
        <v>73</v>
      </c>
      <c r="B26" s="20" t="s">
        <v>89</v>
      </c>
      <c r="C26" s="18"/>
      <c r="D26" s="98"/>
      <c r="E26" s="53"/>
      <c r="F26" s="53"/>
      <c r="G26" s="146">
        <f>G27+G28+G29</f>
        <v>0</v>
      </c>
      <c r="H26" s="146">
        <f t="shared" ref="H26:O26" si="7">H27+H28+H29</f>
        <v>0</v>
      </c>
      <c r="I26" s="146">
        <f t="shared" si="7"/>
        <v>0</v>
      </c>
      <c r="J26" s="146">
        <f t="shared" si="7"/>
        <v>0</v>
      </c>
      <c r="K26" s="146">
        <f t="shared" si="7"/>
        <v>2000</v>
      </c>
      <c r="L26" s="146">
        <f t="shared" si="7"/>
        <v>0</v>
      </c>
      <c r="M26" s="146">
        <f t="shared" si="7"/>
        <v>2000</v>
      </c>
      <c r="N26" s="146">
        <f t="shared" si="7"/>
        <v>1000</v>
      </c>
      <c r="O26" s="146">
        <f t="shared" si="7"/>
        <v>5000</v>
      </c>
    </row>
    <row r="27" spans="1:15" ht="31.2" x14ac:dyDescent="0.3">
      <c r="A27" s="4" t="s">
        <v>74</v>
      </c>
      <c r="B27" s="21" t="s">
        <v>51</v>
      </c>
      <c r="C27" s="21" t="s">
        <v>27</v>
      </c>
      <c r="D27" s="33"/>
      <c r="E27" s="5"/>
      <c r="F27" s="5"/>
      <c r="G27" s="185">
        <v>0</v>
      </c>
      <c r="H27" s="185">
        <v>0</v>
      </c>
      <c r="I27" s="185">
        <v>0</v>
      </c>
      <c r="J27" s="185">
        <v>0</v>
      </c>
      <c r="K27" s="185">
        <v>0</v>
      </c>
      <c r="L27" s="185">
        <v>0</v>
      </c>
      <c r="M27" s="185">
        <v>0</v>
      </c>
      <c r="N27" s="185">
        <v>0</v>
      </c>
      <c r="O27" s="153">
        <f>SUM(G27:N27)</f>
        <v>0</v>
      </c>
    </row>
    <row r="28" spans="1:15" ht="31.2" x14ac:dyDescent="0.3">
      <c r="A28" s="4" t="s">
        <v>75</v>
      </c>
      <c r="B28" s="21" t="s">
        <v>52</v>
      </c>
      <c r="C28" s="15" t="s">
        <v>9</v>
      </c>
      <c r="D28" s="33"/>
      <c r="E28" s="5"/>
      <c r="F28" s="5"/>
      <c r="G28" s="186"/>
      <c r="H28" s="186"/>
      <c r="I28" s="186"/>
      <c r="J28" s="186"/>
      <c r="K28" s="186"/>
      <c r="L28" s="186"/>
      <c r="M28" s="186"/>
      <c r="N28" s="186"/>
      <c r="O28" s="153">
        <f>SUM(G28:N28)</f>
        <v>0</v>
      </c>
    </row>
    <row r="29" spans="1:15" ht="52.5" customHeight="1" x14ac:dyDescent="0.3">
      <c r="A29" s="4" t="s">
        <v>76</v>
      </c>
      <c r="B29" s="21" t="s">
        <v>53</v>
      </c>
      <c r="C29" s="15" t="s">
        <v>28</v>
      </c>
      <c r="D29" s="33"/>
      <c r="E29" s="5"/>
      <c r="F29" s="5"/>
      <c r="G29" s="120">
        <v>0</v>
      </c>
      <c r="H29" s="120">
        <v>0</v>
      </c>
      <c r="I29" s="120">
        <v>0</v>
      </c>
      <c r="J29" s="120">
        <v>0</v>
      </c>
      <c r="K29" s="120">
        <v>2000</v>
      </c>
      <c r="L29" s="120">
        <v>0</v>
      </c>
      <c r="M29" s="120">
        <v>2000</v>
      </c>
      <c r="N29" s="120">
        <v>1000</v>
      </c>
      <c r="O29" s="153">
        <f>SUM(G29:N29)</f>
        <v>5000</v>
      </c>
    </row>
    <row r="30" spans="1:15" ht="15.6" x14ac:dyDescent="0.3">
      <c r="A30" s="5" t="s">
        <v>77</v>
      </c>
      <c r="B30" s="27" t="s">
        <v>90</v>
      </c>
      <c r="C30" s="23"/>
      <c r="D30" s="99"/>
      <c r="E30" s="86"/>
      <c r="F30" s="86"/>
      <c r="G30" s="154">
        <f>G31</f>
        <v>0</v>
      </c>
      <c r="H30" s="154">
        <f t="shared" ref="H30:O30" si="8">H31</f>
        <v>0</v>
      </c>
      <c r="I30" s="154">
        <f t="shared" si="8"/>
        <v>0</v>
      </c>
      <c r="J30" s="154">
        <f t="shared" si="8"/>
        <v>0</v>
      </c>
      <c r="K30" s="154">
        <f t="shared" si="8"/>
        <v>0</v>
      </c>
      <c r="L30" s="154">
        <f t="shared" si="8"/>
        <v>0</v>
      </c>
      <c r="M30" s="154">
        <f t="shared" si="8"/>
        <v>0</v>
      </c>
      <c r="N30" s="154">
        <f t="shared" si="8"/>
        <v>0</v>
      </c>
      <c r="O30" s="154">
        <f t="shared" si="8"/>
        <v>0</v>
      </c>
    </row>
    <row r="31" spans="1:15" ht="15.6" x14ac:dyDescent="0.3">
      <c r="A31" s="4" t="s">
        <v>78</v>
      </c>
      <c r="B31" s="55" t="s">
        <v>91</v>
      </c>
      <c r="C31" s="56"/>
      <c r="D31" s="57"/>
      <c r="E31" s="58"/>
      <c r="F31" s="58"/>
      <c r="G31" s="155">
        <f>G32+G33</f>
        <v>0</v>
      </c>
      <c r="H31" s="155">
        <f t="shared" ref="H31:O31" si="9">H32+H33</f>
        <v>0</v>
      </c>
      <c r="I31" s="155">
        <f t="shared" si="9"/>
        <v>0</v>
      </c>
      <c r="J31" s="155">
        <f t="shared" si="9"/>
        <v>0</v>
      </c>
      <c r="K31" s="155">
        <f t="shared" si="9"/>
        <v>0</v>
      </c>
      <c r="L31" s="155">
        <f t="shared" si="9"/>
        <v>0</v>
      </c>
      <c r="M31" s="155">
        <f t="shared" si="9"/>
        <v>0</v>
      </c>
      <c r="N31" s="155">
        <f t="shared" si="9"/>
        <v>0</v>
      </c>
      <c r="O31" s="155">
        <f t="shared" si="9"/>
        <v>0</v>
      </c>
    </row>
    <row r="32" spans="1:15" ht="46.95" customHeight="1" x14ac:dyDescent="0.3">
      <c r="A32" s="4" t="s">
        <v>79</v>
      </c>
      <c r="B32" s="162" t="s">
        <v>22</v>
      </c>
      <c r="C32" s="17" t="s">
        <v>23</v>
      </c>
      <c r="D32" s="34">
        <v>1</v>
      </c>
      <c r="E32" s="19">
        <v>1</v>
      </c>
      <c r="F32" s="19">
        <v>0</v>
      </c>
      <c r="G32" s="119">
        <v>0</v>
      </c>
      <c r="H32" s="119">
        <v>0</v>
      </c>
      <c r="I32" s="119">
        <v>0</v>
      </c>
      <c r="J32" s="119">
        <v>0</v>
      </c>
      <c r="K32" s="119">
        <v>0</v>
      </c>
      <c r="L32" s="119">
        <v>0</v>
      </c>
      <c r="M32" s="119">
        <v>0</v>
      </c>
      <c r="N32" s="119">
        <v>0</v>
      </c>
      <c r="O32" s="156">
        <f>G32+H32+I32+J32+K32+L32+M32+N32</f>
        <v>0</v>
      </c>
    </row>
    <row r="33" spans="1:16" ht="15.6" x14ac:dyDescent="0.3">
      <c r="A33" s="4" t="s">
        <v>80</v>
      </c>
      <c r="B33" s="163"/>
      <c r="C33" s="17" t="s">
        <v>24</v>
      </c>
      <c r="D33" s="34"/>
      <c r="E33" s="19"/>
      <c r="F33" s="19"/>
      <c r="G33" s="119">
        <v>0</v>
      </c>
      <c r="H33" s="119">
        <v>0</v>
      </c>
      <c r="I33" s="119">
        <v>0</v>
      </c>
      <c r="J33" s="119">
        <v>0</v>
      </c>
      <c r="K33" s="119">
        <v>0</v>
      </c>
      <c r="L33" s="119">
        <v>0</v>
      </c>
      <c r="M33" s="119">
        <v>0</v>
      </c>
      <c r="N33" s="119">
        <v>0</v>
      </c>
      <c r="O33" s="156">
        <f>SUM(G33:N33)</f>
        <v>0</v>
      </c>
    </row>
    <row r="34" spans="1:16" ht="15.6" x14ac:dyDescent="0.3">
      <c r="A34" s="5" t="s">
        <v>81</v>
      </c>
      <c r="B34" s="182" t="s">
        <v>94</v>
      </c>
      <c r="C34" s="183"/>
      <c r="D34" s="183"/>
      <c r="E34" s="183"/>
      <c r="F34" s="184"/>
      <c r="G34" s="157">
        <v>0</v>
      </c>
      <c r="H34" s="157">
        <f>H11*0.15</f>
        <v>36.119999999999997</v>
      </c>
      <c r="I34" s="157">
        <f t="shared" ref="I34:N34" si="10">I11*0.15</f>
        <v>36.119999999999997</v>
      </c>
      <c r="J34" s="157">
        <f t="shared" si="10"/>
        <v>36.119999999999997</v>
      </c>
      <c r="K34" s="157">
        <f t="shared" si="10"/>
        <v>36.119999999999997</v>
      </c>
      <c r="L34" s="157">
        <f t="shared" si="10"/>
        <v>477.66000000000008</v>
      </c>
      <c r="M34" s="157">
        <f t="shared" si="10"/>
        <v>477.66000000000008</v>
      </c>
      <c r="N34" s="157">
        <f t="shared" si="10"/>
        <v>477.66000000000008</v>
      </c>
      <c r="O34" s="157">
        <f>N34+M34+L34+K34+J34+I34+H34+G34</f>
        <v>1577.4599999999998</v>
      </c>
      <c r="P34" s="43"/>
    </row>
    <row r="35" spans="1:16" ht="15.6" x14ac:dyDescent="0.3">
      <c r="A35" s="5" t="s">
        <v>82</v>
      </c>
      <c r="B35" s="171" t="s">
        <v>10</v>
      </c>
      <c r="C35" s="172"/>
      <c r="D35" s="172"/>
      <c r="E35" s="172"/>
      <c r="F35" s="173"/>
      <c r="G35" s="154">
        <f>G10+G30+G34</f>
        <v>0</v>
      </c>
      <c r="H35" s="154">
        <f t="shared" ref="H35:N35" si="11">H10+H30+H34</f>
        <v>1276.9199999999998</v>
      </c>
      <c r="I35" s="154">
        <f t="shared" si="11"/>
        <v>5276.92</v>
      </c>
      <c r="J35" s="154">
        <f t="shared" si="11"/>
        <v>7276.92</v>
      </c>
      <c r="K35" s="154">
        <f t="shared" si="11"/>
        <v>11276.92</v>
      </c>
      <c r="L35" s="154">
        <f t="shared" si="11"/>
        <v>15662.060000000001</v>
      </c>
      <c r="M35" s="154">
        <f t="shared" si="11"/>
        <v>17662.060000000001</v>
      </c>
      <c r="N35" s="154">
        <f t="shared" si="11"/>
        <v>12662.060000000001</v>
      </c>
      <c r="O35" s="154">
        <f>G35+H35+I35+J35+K35+L35+M35+N35</f>
        <v>71093.86</v>
      </c>
      <c r="P35" s="107"/>
    </row>
    <row r="36" spans="1:16" x14ac:dyDescent="0.3">
      <c r="G36" s="100"/>
      <c r="H36" s="100"/>
      <c r="I36" s="100"/>
      <c r="J36" s="100"/>
      <c r="K36" s="100"/>
      <c r="L36" s="100"/>
      <c r="M36" s="100"/>
      <c r="N36" s="100"/>
      <c r="O36" s="101"/>
    </row>
    <row r="37" spans="1:16" x14ac:dyDescent="0.3">
      <c r="G37" s="100"/>
      <c r="H37" s="100"/>
      <c r="I37" s="100"/>
      <c r="J37" s="100"/>
      <c r="K37" s="100"/>
      <c r="L37" s="100"/>
      <c r="M37" s="100"/>
      <c r="N37" s="100"/>
      <c r="O37" s="101"/>
    </row>
    <row r="38" spans="1:16" x14ac:dyDescent="0.3">
      <c r="P38" s="43"/>
    </row>
  </sheetData>
  <mergeCells count="17">
    <mergeCell ref="M27:M28"/>
    <mergeCell ref="N27:N28"/>
    <mergeCell ref="O24:O25"/>
    <mergeCell ref="B3:C3"/>
    <mergeCell ref="F24:F25"/>
    <mergeCell ref="B35:F35"/>
    <mergeCell ref="B34:F34"/>
    <mergeCell ref="B32:B33"/>
    <mergeCell ref="D24:D25"/>
    <mergeCell ref="B15:C15"/>
    <mergeCell ref="G24:G25"/>
    <mergeCell ref="G27:G28"/>
    <mergeCell ref="H27:H28"/>
    <mergeCell ref="I27:I28"/>
    <mergeCell ref="J27:J28"/>
    <mergeCell ref="K27:K28"/>
    <mergeCell ref="L27:L2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Lisa 8</vt:lpstr>
      <vt:lpstr>Lisa 10</vt:lpstr>
      <vt:lpstr>Lisa 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Janika Jakovleva</dc:creator>
  <cp:keywords/>
  <dc:description/>
  <cp:lastModifiedBy>Anneli Liblik</cp:lastModifiedBy>
  <cp:revision/>
  <dcterms:created xsi:type="dcterms:W3CDTF">2015-06-12T09:10:02Z</dcterms:created>
  <dcterms:modified xsi:type="dcterms:W3CDTF">2023-05-17T06:07:21Z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